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120" activeTab="1"/>
  </bookViews>
  <sheets>
    <sheet name="Wald sans CC" sheetId="1" r:id="rId1"/>
    <sheet name="Wald avec CC" sheetId="2" r:id="rId2"/>
    <sheet name="Wilson sans CC" sheetId="3" r:id="rId3"/>
    <sheet name="Wilson avec CC" sheetId="4" r:id="rId4"/>
  </sheets>
  <definedNames>
    <definedName name="_xlnm.Print_Area" localSheetId="1">'Wald avec CC'!$B$1:$G$50</definedName>
    <definedName name="_xlnm.Print_Area" localSheetId="0">'Wald sans CC'!$B$1:$G$50</definedName>
    <definedName name="_xlnm.Print_Area" localSheetId="3">'Wilson avec CC'!$B$1:$H$52</definedName>
    <definedName name="_xlnm.Print_Area" localSheetId="2">'Wilson sans CC'!$B$1:$H$52</definedName>
  </definedNames>
  <calcPr fullCalcOnLoad="1"/>
</workbook>
</file>

<file path=xl/sharedStrings.xml><?xml version="1.0" encoding="utf-8"?>
<sst xmlns="http://schemas.openxmlformats.org/spreadsheetml/2006/main" count="41" uniqueCount="23">
  <si>
    <t>1-a</t>
  </si>
  <si>
    <t>Demi-intervalle</t>
  </si>
  <si>
    <t>Borne supérieure</t>
  </si>
  <si>
    <t>Borne inférieure</t>
  </si>
  <si>
    <t>Intervalle de confiance d'une proportion</t>
  </si>
  <si>
    <r>
      <t>z</t>
    </r>
    <r>
      <rPr>
        <b/>
        <vertAlign val="subscript"/>
        <sz val="10"/>
        <rFont val="Symbol"/>
        <family val="1"/>
      </rPr>
      <t>a</t>
    </r>
  </si>
  <si>
    <t>Borne   inférieure</t>
  </si>
  <si>
    <t>Validité</t>
  </si>
  <si>
    <r>
      <t>méthode de Wald par la loi normale (</t>
    </r>
    <r>
      <rPr>
        <i/>
        <sz val="14"/>
        <rFont val="Lucida Sans"/>
        <family val="2"/>
      </rPr>
      <t>N</t>
    </r>
    <r>
      <rPr>
        <sz val="14"/>
        <rFont val="Lucida Sans"/>
        <family val="2"/>
      </rPr>
      <t>≥100)</t>
    </r>
  </si>
  <si>
    <r>
      <t>méthode de Wilson par la loi normale (</t>
    </r>
    <r>
      <rPr>
        <i/>
        <sz val="14"/>
        <rFont val="Lucida Sans"/>
        <family val="2"/>
      </rPr>
      <t>N</t>
    </r>
    <r>
      <rPr>
        <sz val="14"/>
        <rFont val="Lucida Sans"/>
        <family val="2"/>
      </rPr>
      <t>≥30)</t>
    </r>
  </si>
  <si>
    <t>méthode de Wilson avec Correction de Continuité</t>
  </si>
  <si>
    <t>z</t>
  </si>
  <si>
    <t>2(n+z²)</t>
  </si>
  <si>
    <t>2np+z²</t>
  </si>
  <si>
    <t>z²-2-1/n+4(n(1-p)+1)</t>
  </si>
  <si>
    <t>n</t>
  </si>
  <si>
    <t>p</t>
  </si>
  <si>
    <r>
      <t xml:space="preserve">On cherche à calculer l'intervalle de confiance d'une proportion </t>
    </r>
    <r>
      <rPr>
        <i/>
        <sz val="10"/>
        <rFont val="Symbol"/>
        <family val="1"/>
      </rPr>
      <t>p</t>
    </r>
    <r>
      <rPr>
        <sz val="10"/>
        <rFont val="Century"/>
        <family val="1"/>
      </rPr>
      <t xml:space="preserve"> avec une probabilité de (1-</t>
    </r>
    <r>
      <rPr>
        <sz val="10"/>
        <rFont val="Symbol"/>
        <family val="1"/>
      </rPr>
      <t>a</t>
    </r>
    <r>
      <rPr>
        <sz val="10"/>
        <rFont val="Century"/>
        <family val="1"/>
      </rPr>
      <t xml:space="preserve">). On note </t>
    </r>
    <r>
      <rPr>
        <i/>
        <sz val="10"/>
        <rFont val="Century"/>
        <family val="1"/>
      </rPr>
      <t>p</t>
    </r>
    <r>
      <rPr>
        <sz val="10"/>
        <rFont val="Century"/>
        <family val="1"/>
      </rPr>
      <t xml:space="preserve"> la proportion expérimentale observée, et </t>
    </r>
    <r>
      <rPr>
        <i/>
        <sz val="10"/>
        <rFont val="Century"/>
        <family val="1"/>
      </rPr>
      <t>n</t>
    </r>
    <r>
      <rPr>
        <sz val="10"/>
        <rFont val="Century"/>
        <family val="1"/>
      </rPr>
      <t xml:space="preserve"> la taille de l'échantillon. La population-mère est supposée infinie. </t>
    </r>
  </si>
  <si>
    <t>z²+2-1/n+4(n(1-p)-1)</t>
  </si>
  <si>
    <t>méthode de Wald avec Correction de Continuité</t>
  </si>
  <si>
    <r>
      <t xml:space="preserve">Il s'agit d'une correction proposée par Yates (1934) pour tenir compte du passage d'une loi discrère à une loi continue. Chaque nombre entier </t>
    </r>
    <r>
      <rPr>
        <i/>
        <sz val="10"/>
        <rFont val="Century"/>
        <family val="1"/>
      </rPr>
      <t xml:space="preserve">x </t>
    </r>
    <r>
      <rPr>
        <sz val="10"/>
        <rFont val="Century"/>
        <family val="1"/>
      </rPr>
      <t xml:space="preserve">sera considéré comme couvrant l'intervalle allant de </t>
    </r>
    <r>
      <rPr>
        <i/>
        <sz val="10"/>
        <rFont val="Century"/>
        <family val="1"/>
      </rPr>
      <t>x-1/2</t>
    </r>
    <r>
      <rPr>
        <sz val="10"/>
        <rFont val="Century"/>
        <family val="1"/>
      </rPr>
      <t xml:space="preserve"> à </t>
    </r>
    <r>
      <rPr>
        <i/>
        <sz val="10"/>
        <rFont val="Century"/>
        <family val="1"/>
      </rPr>
      <t>x+1/2</t>
    </r>
    <r>
      <rPr>
        <sz val="10"/>
        <rFont val="Century"/>
        <family val="1"/>
      </rPr>
      <t xml:space="preserve">. Avec cette correction, l'intervalle de confiance de la méthode standard (Wald) devient :  </t>
    </r>
  </si>
  <si>
    <r>
      <t xml:space="preserve">On cherche à calculer l'intervalle de confiance d'une proportion </t>
    </r>
    <r>
      <rPr>
        <i/>
        <sz val="10"/>
        <rFont val="Symbol"/>
        <family val="1"/>
      </rPr>
      <t>p</t>
    </r>
    <r>
      <rPr>
        <sz val="10"/>
        <rFont val="Century"/>
        <family val="1"/>
      </rPr>
      <t xml:space="preserve"> avec une probabilité de (1-</t>
    </r>
    <r>
      <rPr>
        <sz val="10"/>
        <rFont val="Symbol"/>
        <family val="1"/>
      </rPr>
      <t>a</t>
    </r>
    <r>
      <rPr>
        <sz val="10"/>
        <rFont val="Century"/>
        <family val="1"/>
      </rPr>
      <t xml:space="preserve">). On note </t>
    </r>
    <r>
      <rPr>
        <i/>
        <sz val="10"/>
        <rFont val="Century"/>
        <family val="1"/>
      </rPr>
      <t>p</t>
    </r>
    <r>
      <rPr>
        <sz val="10"/>
        <rFont val="Century"/>
        <family val="1"/>
      </rPr>
      <t xml:space="preserve"> la proportion expérimentale observée, et </t>
    </r>
    <r>
      <rPr>
        <i/>
        <sz val="10"/>
        <rFont val="Century"/>
        <family val="1"/>
      </rPr>
      <t>n</t>
    </r>
    <r>
      <rPr>
        <sz val="10"/>
        <rFont val="Century"/>
        <family val="1"/>
      </rPr>
      <t xml:space="preserve"> la taille de l'échantillon. La population-mère est supposée infinie. Les intervalles de confiance calculés ici reposent sur une approximation par la loi normale, approximation valable lorsque </t>
    </r>
    <r>
      <rPr>
        <i/>
        <sz val="10"/>
        <rFont val="Century"/>
        <family val="1"/>
      </rPr>
      <t>np</t>
    </r>
    <r>
      <rPr>
        <sz val="10"/>
        <rFont val="Century"/>
        <family val="1"/>
      </rPr>
      <t xml:space="preserve">≥5, </t>
    </r>
    <r>
      <rPr>
        <i/>
        <sz val="10"/>
        <rFont val="Century"/>
        <family val="1"/>
      </rPr>
      <t>n</t>
    </r>
    <r>
      <rPr>
        <sz val="10"/>
        <rFont val="Century"/>
        <family val="1"/>
      </rPr>
      <t>(1-</t>
    </r>
    <r>
      <rPr>
        <i/>
        <sz val="10"/>
        <rFont val="Century"/>
        <family val="1"/>
      </rPr>
      <t>p</t>
    </r>
    <r>
      <rPr>
        <sz val="10"/>
        <rFont val="Century"/>
        <family val="1"/>
      </rPr>
      <t xml:space="preserve">)≥5 et </t>
    </r>
    <r>
      <rPr>
        <i/>
        <sz val="10"/>
        <rFont val="Century"/>
        <family val="1"/>
      </rPr>
      <t>n</t>
    </r>
    <r>
      <rPr>
        <sz val="10"/>
        <rFont val="Century"/>
        <family val="1"/>
      </rPr>
      <t>≥100. On montre alors que l'intervalle de confiance est égal à</t>
    </r>
  </si>
  <si>
    <r>
      <t xml:space="preserve">On cherche à calculer l'intervalle de confiance d'une proportion </t>
    </r>
    <r>
      <rPr>
        <i/>
        <sz val="10"/>
        <rFont val="Symbol"/>
        <family val="1"/>
      </rPr>
      <t>p</t>
    </r>
    <r>
      <rPr>
        <sz val="10"/>
        <rFont val="Century"/>
        <family val="1"/>
      </rPr>
      <t xml:space="preserve"> avec une probabilité de (1-</t>
    </r>
    <r>
      <rPr>
        <sz val="10"/>
        <rFont val="Symbol"/>
        <family val="1"/>
      </rPr>
      <t>a</t>
    </r>
    <r>
      <rPr>
        <sz val="10"/>
        <rFont val="Century"/>
        <family val="1"/>
      </rPr>
      <t xml:space="preserve">). On note </t>
    </r>
    <r>
      <rPr>
        <i/>
        <sz val="10"/>
        <rFont val="Century"/>
        <family val="1"/>
      </rPr>
      <t>p</t>
    </r>
    <r>
      <rPr>
        <sz val="10"/>
        <rFont val="Century"/>
        <family val="1"/>
      </rPr>
      <t xml:space="preserve"> la proportion expérimentale observée, et </t>
    </r>
    <r>
      <rPr>
        <i/>
        <sz val="10"/>
        <rFont val="Century"/>
        <family val="1"/>
      </rPr>
      <t>n</t>
    </r>
    <r>
      <rPr>
        <sz val="10"/>
        <rFont val="Century"/>
        <family val="1"/>
      </rPr>
      <t xml:space="preserve"> la taille de l'échantillon. La population-mère est supposée infinie. Les intervalles de confiance calculés ici reposent sur une approximation par la loi normale, approximation valable lorsque </t>
    </r>
    <r>
      <rPr>
        <i/>
        <sz val="10"/>
        <rFont val="Century"/>
        <family val="1"/>
      </rPr>
      <t>n</t>
    </r>
    <r>
      <rPr>
        <sz val="10"/>
        <rFont val="Century"/>
        <family val="1"/>
      </rPr>
      <t>≥30. On montre alors que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</si>
</sst>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  <numFmt numFmtId="167" formatCode="0.000%"/>
    <numFmt numFmtId="168" formatCode="0.0000%"/>
    <numFmt numFmtId="169" formatCode="0.00000%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</numFmts>
  <fonts count="15">
    <font>
      <sz val="10"/>
      <name val="Arial"/>
      <family val="0"/>
    </font>
    <font>
      <sz val="8"/>
      <name val="Arial"/>
      <family val="0"/>
    </font>
    <font>
      <sz val="10"/>
      <name val="Century"/>
      <family val="1"/>
    </font>
    <font>
      <sz val="10"/>
      <name val="Symbol"/>
      <family val="1"/>
    </font>
    <font>
      <b/>
      <sz val="10"/>
      <name val="Lucida Sans"/>
      <family val="2"/>
    </font>
    <font>
      <b/>
      <sz val="10"/>
      <name val="Symbol"/>
      <family val="1"/>
    </font>
    <font>
      <i/>
      <sz val="10"/>
      <name val="Century"/>
      <family val="1"/>
    </font>
    <font>
      <b/>
      <sz val="20"/>
      <name val="Lucida Sans"/>
      <family val="2"/>
    </font>
    <font>
      <sz val="9"/>
      <name val="Century"/>
      <family val="1"/>
    </font>
    <font>
      <i/>
      <sz val="10"/>
      <name val="Symbol"/>
      <family val="1"/>
    </font>
    <font>
      <sz val="14"/>
      <name val="Lucida Sans"/>
      <family val="2"/>
    </font>
    <font>
      <i/>
      <sz val="14"/>
      <name val="Lucida Sans"/>
      <family val="2"/>
    </font>
    <font>
      <b/>
      <vertAlign val="subscript"/>
      <sz val="10"/>
      <name val="Symbol"/>
      <family val="1"/>
    </font>
    <font>
      <b/>
      <sz val="8"/>
      <name val="Lucida Sans"/>
      <family val="2"/>
    </font>
    <font>
      <sz val="8"/>
      <name val="Lucida San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>
        <color indexed="23"/>
      </bottom>
    </border>
    <border>
      <left style="thin"/>
      <right style="thin"/>
      <top style="medium"/>
      <bottom style="dashed">
        <color indexed="23"/>
      </bottom>
    </border>
    <border>
      <left style="thin"/>
      <right style="medium"/>
      <top style="medium"/>
      <bottom style="dashed">
        <color indexed="23"/>
      </bottom>
    </border>
    <border>
      <left style="medium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medium"/>
      <top style="dashed">
        <color indexed="23"/>
      </top>
      <bottom style="dashed">
        <color indexed="23"/>
      </bottom>
    </border>
    <border>
      <left style="medium"/>
      <right style="thin"/>
      <top style="dashed">
        <color indexed="23"/>
      </top>
      <bottom style="medium"/>
    </border>
    <border>
      <left style="thin"/>
      <right style="thin"/>
      <top style="dashed">
        <color indexed="23"/>
      </top>
      <bottom style="medium"/>
    </border>
    <border>
      <left style="thin"/>
      <right style="medium"/>
      <top style="dashed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3" fontId="2" fillId="2" borderId="0" xfId="15" applyNumberFormat="1" applyFont="1" applyFill="1" applyAlignment="1" applyProtection="1">
      <alignment horizontal="center"/>
      <protection/>
    </xf>
    <xf numFmtId="166" fontId="2" fillId="2" borderId="0" xfId="19" applyNumberFormat="1" applyFont="1" applyFill="1" applyAlignment="1" applyProtection="1">
      <alignment horizontal="center"/>
      <protection/>
    </xf>
    <xf numFmtId="3" fontId="4" fillId="3" borderId="1" xfId="15" applyNumberFormat="1" applyFont="1" applyFill="1" applyBorder="1" applyAlignment="1" applyProtection="1">
      <alignment horizontal="center" vertical="center" wrapText="1"/>
      <protection/>
    </xf>
    <xf numFmtId="166" fontId="5" fillId="3" borderId="1" xfId="19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166" fontId="4" fillId="3" borderId="2" xfId="19" applyNumberFormat="1" applyFont="1" applyFill="1" applyBorder="1" applyAlignment="1" applyProtection="1">
      <alignment horizontal="center" vertical="center" wrapText="1"/>
      <protection/>
    </xf>
    <xf numFmtId="166" fontId="4" fillId="3" borderId="1" xfId="19" applyNumberFormat="1" applyFont="1" applyFill="1" applyBorder="1" applyAlignment="1" applyProtection="1">
      <alignment horizontal="center" vertical="center" wrapText="1"/>
      <protection/>
    </xf>
    <xf numFmtId="166" fontId="4" fillId="3" borderId="3" xfId="19" applyNumberFormat="1" applyFont="1" applyFill="1" applyBorder="1" applyAlignment="1" applyProtection="1">
      <alignment horizontal="center" vertical="center" wrapText="1"/>
      <protection/>
    </xf>
    <xf numFmtId="167" fontId="2" fillId="2" borderId="0" xfId="19" applyNumberFormat="1" applyFont="1" applyFill="1" applyAlignment="1" applyProtection="1">
      <alignment horizontal="center"/>
      <protection/>
    </xf>
    <xf numFmtId="167" fontId="4" fillId="3" borderId="1" xfId="19" applyNumberFormat="1" applyFont="1" applyFill="1" applyBorder="1" applyAlignment="1" applyProtection="1">
      <alignment horizontal="center" vertical="center" wrapText="1"/>
      <protection/>
    </xf>
    <xf numFmtId="166" fontId="8" fillId="4" borderId="4" xfId="19" applyNumberFormat="1" applyFont="1" applyFill="1" applyBorder="1" applyAlignment="1" applyProtection="1">
      <alignment horizontal="center"/>
      <protection locked="0"/>
    </xf>
    <xf numFmtId="3" fontId="8" fillId="4" borderId="5" xfId="15" applyNumberFormat="1" applyFont="1" applyFill="1" applyBorder="1" applyAlignment="1" applyProtection="1">
      <alignment horizontal="center"/>
      <protection locked="0"/>
    </xf>
    <xf numFmtId="166" fontId="8" fillId="4" borderId="5" xfId="19" applyNumberFormat="1" applyFont="1" applyFill="1" applyBorder="1" applyAlignment="1" applyProtection="1">
      <alignment horizontal="center"/>
      <protection locked="0"/>
    </xf>
    <xf numFmtId="167" fontId="8" fillId="2" borderId="5" xfId="19" applyNumberFormat="1" applyFont="1" applyFill="1" applyBorder="1" applyAlignment="1" applyProtection="1">
      <alignment horizontal="center"/>
      <protection/>
    </xf>
    <xf numFmtId="166" fontId="8" fillId="2" borderId="5" xfId="19" applyNumberFormat="1" applyFont="1" applyFill="1" applyBorder="1" applyAlignment="1" applyProtection="1">
      <alignment horizontal="center"/>
      <protection/>
    </xf>
    <xf numFmtId="166" fontId="8" fillId="2" borderId="6" xfId="19" applyNumberFormat="1" applyFont="1" applyFill="1" applyBorder="1" applyAlignment="1" applyProtection="1">
      <alignment horizontal="center"/>
      <protection/>
    </xf>
    <xf numFmtId="166" fontId="8" fillId="4" borderId="7" xfId="19" applyNumberFormat="1" applyFont="1" applyFill="1" applyBorder="1" applyAlignment="1" applyProtection="1">
      <alignment horizontal="center"/>
      <protection locked="0"/>
    </xf>
    <xf numFmtId="3" fontId="8" fillId="4" borderId="8" xfId="15" applyNumberFormat="1" applyFont="1" applyFill="1" applyBorder="1" applyAlignment="1" applyProtection="1">
      <alignment horizontal="center"/>
      <protection locked="0"/>
    </xf>
    <xf numFmtId="166" fontId="8" fillId="4" borderId="8" xfId="19" applyNumberFormat="1" applyFont="1" applyFill="1" applyBorder="1" applyAlignment="1" applyProtection="1">
      <alignment horizontal="center"/>
      <protection locked="0"/>
    </xf>
    <xf numFmtId="167" fontId="8" fillId="2" borderId="8" xfId="19" applyNumberFormat="1" applyFont="1" applyFill="1" applyBorder="1" applyAlignment="1" applyProtection="1">
      <alignment horizontal="center"/>
      <protection/>
    </xf>
    <xf numFmtId="166" fontId="8" fillId="2" borderId="8" xfId="19" applyNumberFormat="1" applyFont="1" applyFill="1" applyBorder="1" applyAlignment="1" applyProtection="1">
      <alignment horizontal="center"/>
      <protection/>
    </xf>
    <xf numFmtId="166" fontId="8" fillId="2" borderId="9" xfId="19" applyNumberFormat="1" applyFont="1" applyFill="1" applyBorder="1" applyAlignment="1" applyProtection="1">
      <alignment horizontal="center"/>
      <protection/>
    </xf>
    <xf numFmtId="166" fontId="8" fillId="4" borderId="10" xfId="19" applyNumberFormat="1" applyFont="1" applyFill="1" applyBorder="1" applyAlignment="1" applyProtection="1">
      <alignment horizontal="center"/>
      <protection locked="0"/>
    </xf>
    <xf numFmtId="3" fontId="8" fillId="4" borderId="11" xfId="15" applyNumberFormat="1" applyFont="1" applyFill="1" applyBorder="1" applyAlignment="1" applyProtection="1">
      <alignment horizontal="center"/>
      <protection locked="0"/>
    </xf>
    <xf numFmtId="166" fontId="8" fillId="4" borderId="11" xfId="19" applyNumberFormat="1" applyFont="1" applyFill="1" applyBorder="1" applyAlignment="1" applyProtection="1">
      <alignment horizontal="center"/>
      <protection locked="0"/>
    </xf>
    <xf numFmtId="167" fontId="8" fillId="2" borderId="11" xfId="19" applyNumberFormat="1" applyFont="1" applyFill="1" applyBorder="1" applyAlignment="1" applyProtection="1">
      <alignment horizontal="center"/>
      <protection/>
    </xf>
    <xf numFmtId="166" fontId="8" fillId="2" borderId="11" xfId="19" applyNumberFormat="1" applyFont="1" applyFill="1" applyBorder="1" applyAlignment="1" applyProtection="1">
      <alignment horizontal="center"/>
      <protection/>
    </xf>
    <xf numFmtId="166" fontId="8" fillId="2" borderId="12" xfId="19" applyNumberFormat="1" applyFont="1" applyFill="1" applyBorder="1" applyAlignment="1" applyProtection="1">
      <alignment horizontal="center"/>
      <protection/>
    </xf>
    <xf numFmtId="171" fontId="8" fillId="2" borderId="5" xfId="19" applyNumberFormat="1" applyFont="1" applyFill="1" applyBorder="1" applyAlignment="1" applyProtection="1">
      <alignment horizontal="center"/>
      <protection/>
    </xf>
    <xf numFmtId="171" fontId="8" fillId="2" borderId="8" xfId="19" applyNumberFormat="1" applyFont="1" applyFill="1" applyBorder="1" applyAlignment="1" applyProtection="1">
      <alignment horizontal="center"/>
      <protection/>
    </xf>
    <xf numFmtId="171" fontId="8" fillId="2" borderId="11" xfId="19" applyNumberFormat="1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justify" vertical="top" wrapText="1"/>
      <protection/>
    </xf>
    <xf numFmtId="0" fontId="10" fillId="2" borderId="0" xfId="0" applyFont="1" applyFill="1" applyAlignment="1" applyProtection="1">
      <alignment horizontal="left"/>
      <protection/>
    </xf>
    <xf numFmtId="0" fontId="13" fillId="2" borderId="0" xfId="0" applyFont="1" applyFill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justify" vertical="top" wrapText="1"/>
      <protection/>
    </xf>
    <xf numFmtId="0" fontId="10" fillId="2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trike val="0"/>
        <color rgb="FF0033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0C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zoomScale="115" zoomScaleNormal="115" workbookViewId="0" topLeftCell="A1">
      <selection activeCell="C10" sqref="B10:C10"/>
    </sheetView>
  </sheetViews>
  <sheetFormatPr defaultColWidth="11.421875" defaultRowHeight="12.75"/>
  <cols>
    <col min="1" max="1" width="0.85546875" style="2" customWidth="1"/>
    <col min="2" max="2" width="15.7109375" style="4" customWidth="1"/>
    <col min="3" max="3" width="15.7109375" style="3" customWidth="1"/>
    <col min="4" max="4" width="15.7109375" style="4" customWidth="1"/>
    <col min="5" max="5" width="15.7109375" style="11" customWidth="1"/>
    <col min="6" max="7" width="15.7109375" style="4" customWidth="1"/>
    <col min="8" max="16384" width="11.421875" style="2" customWidth="1"/>
  </cols>
  <sheetData>
    <row r="1" spans="2:7" s="1" customFormat="1" ht="25.5">
      <c r="B1" s="39" t="s">
        <v>4</v>
      </c>
      <c r="C1" s="39"/>
      <c r="D1" s="39"/>
      <c r="E1" s="39"/>
      <c r="F1" s="39"/>
      <c r="G1" s="39"/>
    </row>
    <row r="2" spans="2:7" s="1" customFormat="1" ht="18.75" customHeight="1">
      <c r="B2" s="41" t="s">
        <v>8</v>
      </c>
      <c r="C2" s="41"/>
      <c r="D2" s="41"/>
      <c r="E2" s="41"/>
      <c r="F2" s="41"/>
      <c r="G2" s="41"/>
    </row>
    <row r="4" spans="2:7" ht="65.25" customHeight="1">
      <c r="B4" s="40" t="s">
        <v>21</v>
      </c>
      <c r="C4" s="40"/>
      <c r="D4" s="40"/>
      <c r="E4" s="40"/>
      <c r="F4" s="40"/>
      <c r="G4" s="40"/>
    </row>
    <row r="5" ht="12.75"/>
    <row r="6" ht="12.75"/>
    <row r="7" ht="12.75"/>
    <row r="8" ht="13.5" thickBot="1"/>
    <row r="9" spans="2:7" s="7" customFormat="1" ht="26.25" thickBot="1">
      <c r="B9" s="8" t="s">
        <v>16</v>
      </c>
      <c r="C9" s="5" t="s">
        <v>15</v>
      </c>
      <c r="D9" s="6" t="s">
        <v>0</v>
      </c>
      <c r="E9" s="12" t="s">
        <v>1</v>
      </c>
      <c r="F9" s="9" t="s">
        <v>3</v>
      </c>
      <c r="G9" s="10" t="s">
        <v>2</v>
      </c>
    </row>
    <row r="10" spans="2:7" ht="13.5">
      <c r="B10" s="13"/>
      <c r="C10" s="14"/>
      <c r="D10" s="15">
        <v>0.95</v>
      </c>
      <c r="E10" s="16">
        <f>IF(C10&gt;0,NORMSINV(D10+(1-D10)/2)*SQRT(B10*(1-B10)/C10),"")</f>
      </c>
      <c r="F10" s="17">
        <f>IF(E10&lt;&gt;"",B10-E10,"")</f>
      </c>
      <c r="G10" s="18">
        <f>IF(E10&lt;&gt;"",B10+E10,"")</f>
      </c>
    </row>
    <row r="11" spans="2:7" ht="13.5">
      <c r="B11" s="19"/>
      <c r="C11" s="20"/>
      <c r="D11" s="21">
        <v>0.95</v>
      </c>
      <c r="E11" s="22">
        <f>IF(C11&gt;0,NORMSINV(D11+(1-D11)/2)*SQRT(B11*(1-B11)/C11),"")</f>
      </c>
      <c r="F11" s="23">
        <f>IF(E11&lt;&gt;"",B11-E11,"")</f>
      </c>
      <c r="G11" s="24">
        <f>IF(E11&lt;&gt;"",B11+E11,"")</f>
      </c>
    </row>
    <row r="12" spans="2:7" ht="13.5">
      <c r="B12" s="19"/>
      <c r="C12" s="20"/>
      <c r="D12" s="21">
        <v>0.95</v>
      </c>
      <c r="E12" s="22">
        <f aca="true" t="shared" si="0" ref="E12:E50">IF(C12&gt;0,NORMSINV(D12+(1-D12)/2)*SQRT(B12*(1-B12)/C12),"")</f>
      </c>
      <c r="F12" s="23">
        <f aca="true" t="shared" si="1" ref="F12:F50">IF(E12&lt;&gt;"",B12-E12,"")</f>
      </c>
      <c r="G12" s="24">
        <f aca="true" t="shared" si="2" ref="G12:G50">IF(E12&lt;&gt;"",B12+E12,"")</f>
      </c>
    </row>
    <row r="13" spans="2:7" ht="13.5">
      <c r="B13" s="19"/>
      <c r="C13" s="20"/>
      <c r="D13" s="21">
        <v>0.95</v>
      </c>
      <c r="E13" s="22">
        <f t="shared" si="0"/>
      </c>
      <c r="F13" s="23">
        <f t="shared" si="1"/>
      </c>
      <c r="G13" s="24">
        <f t="shared" si="2"/>
      </c>
    </row>
    <row r="14" spans="2:7" ht="13.5">
      <c r="B14" s="19"/>
      <c r="C14" s="20"/>
      <c r="D14" s="21">
        <v>0.95</v>
      </c>
      <c r="E14" s="22">
        <f t="shared" si="0"/>
      </c>
      <c r="F14" s="23">
        <f t="shared" si="1"/>
      </c>
      <c r="G14" s="24">
        <f t="shared" si="2"/>
      </c>
    </row>
    <row r="15" spans="2:7" ht="13.5">
      <c r="B15" s="19"/>
      <c r="C15" s="20"/>
      <c r="D15" s="21">
        <v>0.95</v>
      </c>
      <c r="E15" s="22">
        <f t="shared" si="0"/>
      </c>
      <c r="F15" s="23">
        <f t="shared" si="1"/>
      </c>
      <c r="G15" s="24">
        <f t="shared" si="2"/>
      </c>
    </row>
    <row r="16" spans="2:7" ht="13.5">
      <c r="B16" s="19"/>
      <c r="C16" s="20"/>
      <c r="D16" s="21">
        <v>0.95</v>
      </c>
      <c r="E16" s="22">
        <f t="shared" si="0"/>
      </c>
      <c r="F16" s="23">
        <f t="shared" si="1"/>
      </c>
      <c r="G16" s="24">
        <f t="shared" si="2"/>
      </c>
    </row>
    <row r="17" spans="2:7" ht="13.5">
      <c r="B17" s="19"/>
      <c r="C17" s="20"/>
      <c r="D17" s="21">
        <v>0.95</v>
      </c>
      <c r="E17" s="22">
        <f t="shared" si="0"/>
      </c>
      <c r="F17" s="23">
        <f t="shared" si="1"/>
      </c>
      <c r="G17" s="24">
        <f t="shared" si="2"/>
      </c>
    </row>
    <row r="18" spans="2:7" ht="13.5">
      <c r="B18" s="19"/>
      <c r="C18" s="20"/>
      <c r="D18" s="21">
        <v>0.95</v>
      </c>
      <c r="E18" s="22">
        <f t="shared" si="0"/>
      </c>
      <c r="F18" s="23">
        <f t="shared" si="1"/>
      </c>
      <c r="G18" s="24">
        <f t="shared" si="2"/>
      </c>
    </row>
    <row r="19" spans="2:7" ht="13.5">
      <c r="B19" s="19"/>
      <c r="C19" s="20"/>
      <c r="D19" s="21">
        <v>0.95</v>
      </c>
      <c r="E19" s="22">
        <f t="shared" si="0"/>
      </c>
      <c r="F19" s="23">
        <f t="shared" si="1"/>
      </c>
      <c r="G19" s="24">
        <f t="shared" si="2"/>
      </c>
    </row>
    <row r="20" spans="2:7" ht="13.5">
      <c r="B20" s="19"/>
      <c r="C20" s="20"/>
      <c r="D20" s="21">
        <v>0.95</v>
      </c>
      <c r="E20" s="22">
        <f t="shared" si="0"/>
      </c>
      <c r="F20" s="23">
        <f t="shared" si="1"/>
      </c>
      <c r="G20" s="24">
        <f t="shared" si="2"/>
      </c>
    </row>
    <row r="21" spans="2:7" ht="13.5">
      <c r="B21" s="19"/>
      <c r="C21" s="20"/>
      <c r="D21" s="21">
        <v>0.95</v>
      </c>
      <c r="E21" s="22">
        <f t="shared" si="0"/>
      </c>
      <c r="F21" s="23">
        <f t="shared" si="1"/>
      </c>
      <c r="G21" s="24">
        <f t="shared" si="2"/>
      </c>
    </row>
    <row r="22" spans="2:7" ht="13.5">
      <c r="B22" s="19"/>
      <c r="C22" s="20"/>
      <c r="D22" s="21">
        <v>0.95</v>
      </c>
      <c r="E22" s="22">
        <f t="shared" si="0"/>
      </c>
      <c r="F22" s="23">
        <f t="shared" si="1"/>
      </c>
      <c r="G22" s="24">
        <f t="shared" si="2"/>
      </c>
    </row>
    <row r="23" spans="2:7" ht="13.5">
      <c r="B23" s="19"/>
      <c r="C23" s="20"/>
      <c r="D23" s="21">
        <v>0.95</v>
      </c>
      <c r="E23" s="22">
        <f t="shared" si="0"/>
      </c>
      <c r="F23" s="23">
        <f t="shared" si="1"/>
      </c>
      <c r="G23" s="24">
        <f t="shared" si="2"/>
      </c>
    </row>
    <row r="24" spans="2:7" ht="13.5">
      <c r="B24" s="19"/>
      <c r="C24" s="20"/>
      <c r="D24" s="21">
        <v>0.95</v>
      </c>
      <c r="E24" s="22">
        <f t="shared" si="0"/>
      </c>
      <c r="F24" s="23">
        <f t="shared" si="1"/>
      </c>
      <c r="G24" s="24">
        <f t="shared" si="2"/>
      </c>
    </row>
    <row r="25" spans="2:7" ht="13.5">
      <c r="B25" s="19"/>
      <c r="C25" s="20"/>
      <c r="D25" s="21">
        <v>0.95</v>
      </c>
      <c r="E25" s="22">
        <f t="shared" si="0"/>
      </c>
      <c r="F25" s="23">
        <f t="shared" si="1"/>
      </c>
      <c r="G25" s="24">
        <f t="shared" si="2"/>
      </c>
    </row>
    <row r="26" spans="2:7" ht="13.5">
      <c r="B26" s="19"/>
      <c r="C26" s="20"/>
      <c r="D26" s="21">
        <v>0.95</v>
      </c>
      <c r="E26" s="22">
        <f t="shared" si="0"/>
      </c>
      <c r="F26" s="23">
        <f t="shared" si="1"/>
      </c>
      <c r="G26" s="24">
        <f t="shared" si="2"/>
      </c>
    </row>
    <row r="27" spans="2:7" ht="13.5">
      <c r="B27" s="19"/>
      <c r="C27" s="20"/>
      <c r="D27" s="21">
        <v>0.95</v>
      </c>
      <c r="E27" s="22">
        <f t="shared" si="0"/>
      </c>
      <c r="F27" s="23">
        <f t="shared" si="1"/>
      </c>
      <c r="G27" s="24">
        <f t="shared" si="2"/>
      </c>
    </row>
    <row r="28" spans="2:7" ht="13.5">
      <c r="B28" s="19"/>
      <c r="C28" s="20"/>
      <c r="D28" s="21">
        <v>0.95</v>
      </c>
      <c r="E28" s="22">
        <f t="shared" si="0"/>
      </c>
      <c r="F28" s="23">
        <f t="shared" si="1"/>
      </c>
      <c r="G28" s="24">
        <f t="shared" si="2"/>
      </c>
    </row>
    <row r="29" spans="2:7" ht="13.5">
      <c r="B29" s="19"/>
      <c r="C29" s="20"/>
      <c r="D29" s="21">
        <v>0.95</v>
      </c>
      <c r="E29" s="22">
        <f t="shared" si="0"/>
      </c>
      <c r="F29" s="23">
        <f t="shared" si="1"/>
      </c>
      <c r="G29" s="24">
        <f t="shared" si="2"/>
      </c>
    </row>
    <row r="30" spans="2:7" ht="13.5">
      <c r="B30" s="19"/>
      <c r="C30" s="20"/>
      <c r="D30" s="21">
        <v>0.95</v>
      </c>
      <c r="E30" s="22">
        <f t="shared" si="0"/>
      </c>
      <c r="F30" s="23">
        <f t="shared" si="1"/>
      </c>
      <c r="G30" s="24">
        <f t="shared" si="2"/>
      </c>
    </row>
    <row r="31" spans="2:7" ht="13.5">
      <c r="B31" s="19"/>
      <c r="C31" s="20"/>
      <c r="D31" s="21">
        <v>0.95</v>
      </c>
      <c r="E31" s="22">
        <f t="shared" si="0"/>
      </c>
      <c r="F31" s="23">
        <f t="shared" si="1"/>
      </c>
      <c r="G31" s="24">
        <f t="shared" si="2"/>
      </c>
    </row>
    <row r="32" spans="2:7" ht="13.5">
      <c r="B32" s="19"/>
      <c r="C32" s="20"/>
      <c r="D32" s="21">
        <v>0.95</v>
      </c>
      <c r="E32" s="22">
        <f t="shared" si="0"/>
      </c>
      <c r="F32" s="23">
        <f t="shared" si="1"/>
      </c>
      <c r="G32" s="24">
        <f t="shared" si="2"/>
      </c>
    </row>
    <row r="33" spans="2:7" ht="13.5">
      <c r="B33" s="19"/>
      <c r="C33" s="20"/>
      <c r="D33" s="21">
        <v>0.95</v>
      </c>
      <c r="E33" s="22">
        <f t="shared" si="0"/>
      </c>
      <c r="F33" s="23">
        <f t="shared" si="1"/>
      </c>
      <c r="G33" s="24">
        <f t="shared" si="2"/>
      </c>
    </row>
    <row r="34" spans="2:7" ht="13.5">
      <c r="B34" s="19"/>
      <c r="C34" s="20"/>
      <c r="D34" s="21">
        <v>0.95</v>
      </c>
      <c r="E34" s="22">
        <f t="shared" si="0"/>
      </c>
      <c r="F34" s="23">
        <f t="shared" si="1"/>
      </c>
      <c r="G34" s="24">
        <f t="shared" si="2"/>
      </c>
    </row>
    <row r="35" spans="2:7" ht="13.5">
      <c r="B35" s="19"/>
      <c r="C35" s="20"/>
      <c r="D35" s="21">
        <v>0.95</v>
      </c>
      <c r="E35" s="22">
        <f t="shared" si="0"/>
      </c>
      <c r="F35" s="23">
        <f t="shared" si="1"/>
      </c>
      <c r="G35" s="24">
        <f t="shared" si="2"/>
      </c>
    </row>
    <row r="36" spans="2:7" ht="13.5">
      <c r="B36" s="19"/>
      <c r="C36" s="20"/>
      <c r="D36" s="21">
        <v>0.95</v>
      </c>
      <c r="E36" s="22">
        <f t="shared" si="0"/>
      </c>
      <c r="F36" s="23">
        <f t="shared" si="1"/>
      </c>
      <c r="G36" s="24">
        <f t="shared" si="2"/>
      </c>
    </row>
    <row r="37" spans="2:7" ht="13.5">
      <c r="B37" s="19"/>
      <c r="C37" s="20"/>
      <c r="D37" s="21">
        <v>0.95</v>
      </c>
      <c r="E37" s="22">
        <f t="shared" si="0"/>
      </c>
      <c r="F37" s="23">
        <f t="shared" si="1"/>
      </c>
      <c r="G37" s="24">
        <f t="shared" si="2"/>
      </c>
    </row>
    <row r="38" spans="2:7" ht="13.5">
      <c r="B38" s="19"/>
      <c r="C38" s="20"/>
      <c r="D38" s="21">
        <v>0.95</v>
      </c>
      <c r="E38" s="22">
        <f t="shared" si="0"/>
      </c>
      <c r="F38" s="23">
        <f t="shared" si="1"/>
      </c>
      <c r="G38" s="24">
        <f t="shared" si="2"/>
      </c>
    </row>
    <row r="39" spans="2:7" ht="13.5">
      <c r="B39" s="19"/>
      <c r="C39" s="20"/>
      <c r="D39" s="21">
        <v>0.95</v>
      </c>
      <c r="E39" s="22">
        <f t="shared" si="0"/>
      </c>
      <c r="F39" s="23">
        <f t="shared" si="1"/>
      </c>
      <c r="G39" s="24">
        <f t="shared" si="2"/>
      </c>
    </row>
    <row r="40" spans="2:7" ht="13.5">
      <c r="B40" s="19"/>
      <c r="C40" s="20"/>
      <c r="D40" s="21">
        <v>0.95</v>
      </c>
      <c r="E40" s="22">
        <f t="shared" si="0"/>
      </c>
      <c r="F40" s="23">
        <f t="shared" si="1"/>
      </c>
      <c r="G40" s="24">
        <f t="shared" si="2"/>
      </c>
    </row>
    <row r="41" spans="2:7" ht="13.5">
      <c r="B41" s="19"/>
      <c r="C41" s="20"/>
      <c r="D41" s="21">
        <v>0.95</v>
      </c>
      <c r="E41" s="22">
        <f t="shared" si="0"/>
      </c>
      <c r="F41" s="23">
        <f t="shared" si="1"/>
      </c>
      <c r="G41" s="24">
        <f t="shared" si="2"/>
      </c>
    </row>
    <row r="42" spans="2:7" ht="13.5">
      <c r="B42" s="19"/>
      <c r="C42" s="20"/>
      <c r="D42" s="21">
        <v>0.95</v>
      </c>
      <c r="E42" s="22">
        <f t="shared" si="0"/>
      </c>
      <c r="F42" s="23">
        <f t="shared" si="1"/>
      </c>
      <c r="G42" s="24">
        <f t="shared" si="2"/>
      </c>
    </row>
    <row r="43" spans="2:7" ht="13.5">
      <c r="B43" s="19"/>
      <c r="C43" s="20"/>
      <c r="D43" s="21">
        <v>0.95</v>
      </c>
      <c r="E43" s="22">
        <f t="shared" si="0"/>
      </c>
      <c r="F43" s="23">
        <f t="shared" si="1"/>
      </c>
      <c r="G43" s="24">
        <f t="shared" si="2"/>
      </c>
    </row>
    <row r="44" spans="2:7" ht="13.5">
      <c r="B44" s="19"/>
      <c r="C44" s="20"/>
      <c r="D44" s="21">
        <v>0.95</v>
      </c>
      <c r="E44" s="22">
        <f t="shared" si="0"/>
      </c>
      <c r="F44" s="23">
        <f t="shared" si="1"/>
      </c>
      <c r="G44" s="24">
        <f t="shared" si="2"/>
      </c>
    </row>
    <row r="45" spans="2:7" ht="13.5">
      <c r="B45" s="19"/>
      <c r="C45" s="20"/>
      <c r="D45" s="21">
        <v>0.95</v>
      </c>
      <c r="E45" s="22">
        <f t="shared" si="0"/>
      </c>
      <c r="F45" s="23">
        <f t="shared" si="1"/>
      </c>
      <c r="G45" s="24">
        <f t="shared" si="2"/>
      </c>
    </row>
    <row r="46" spans="2:7" ht="13.5">
      <c r="B46" s="19"/>
      <c r="C46" s="20"/>
      <c r="D46" s="21">
        <v>0.95</v>
      </c>
      <c r="E46" s="22">
        <f t="shared" si="0"/>
      </c>
      <c r="F46" s="23">
        <f t="shared" si="1"/>
      </c>
      <c r="G46" s="24">
        <f t="shared" si="2"/>
      </c>
    </row>
    <row r="47" spans="2:7" ht="13.5">
      <c r="B47" s="19"/>
      <c r="C47" s="20"/>
      <c r="D47" s="21">
        <v>0.95</v>
      </c>
      <c r="E47" s="22">
        <f t="shared" si="0"/>
      </c>
      <c r="F47" s="23">
        <f t="shared" si="1"/>
      </c>
      <c r="G47" s="24">
        <f t="shared" si="2"/>
      </c>
    </row>
    <row r="48" spans="2:7" ht="13.5">
      <c r="B48" s="19"/>
      <c r="C48" s="20"/>
      <c r="D48" s="21">
        <v>0.95</v>
      </c>
      <c r="E48" s="22">
        <f t="shared" si="0"/>
      </c>
      <c r="F48" s="23">
        <f t="shared" si="1"/>
      </c>
      <c r="G48" s="24">
        <f t="shared" si="2"/>
      </c>
    </row>
    <row r="49" spans="2:7" ht="13.5">
      <c r="B49" s="19"/>
      <c r="C49" s="20"/>
      <c r="D49" s="21">
        <v>0.95</v>
      </c>
      <c r="E49" s="22">
        <f t="shared" si="0"/>
      </c>
      <c r="F49" s="23">
        <f t="shared" si="1"/>
      </c>
      <c r="G49" s="24">
        <f t="shared" si="2"/>
      </c>
    </row>
    <row r="50" spans="2:7" ht="14.25" thickBot="1">
      <c r="B50" s="25"/>
      <c r="C50" s="26"/>
      <c r="D50" s="27">
        <v>0.95</v>
      </c>
      <c r="E50" s="28">
        <f t="shared" si="0"/>
      </c>
      <c r="F50" s="29">
        <f t="shared" si="1"/>
      </c>
      <c r="G50" s="30">
        <f t="shared" si="2"/>
      </c>
    </row>
  </sheetData>
  <sheetProtection formatCells="0"/>
  <mergeCells count="3">
    <mergeCell ref="B1:G1"/>
    <mergeCell ref="B4:G4"/>
    <mergeCell ref="B2:G2"/>
  </mergeCells>
  <printOptions/>
  <pageMargins left="0.75" right="0.75" top="1" bottom="1" header="0.4921259845" footer="0.4921259845"/>
  <pageSetup horizontalDpi="600" verticalDpi="600" orientation="portrait" paperSize="9" scale="92" r:id="rId3"/>
  <legacyDrawing r:id="rId2"/>
  <oleObjects>
    <oleObject progId="Equation.3" shapeId="11000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="115" zoomScaleNormal="115" workbookViewId="0" topLeftCell="A1">
      <selection activeCell="L14" sqref="L14"/>
    </sheetView>
  </sheetViews>
  <sheetFormatPr defaultColWidth="11.421875" defaultRowHeight="12.75"/>
  <cols>
    <col min="1" max="1" width="0.85546875" style="2" customWidth="1"/>
    <col min="2" max="2" width="15.7109375" style="4" customWidth="1"/>
    <col min="3" max="3" width="15.7109375" style="3" customWidth="1"/>
    <col min="4" max="4" width="15.7109375" style="4" customWidth="1"/>
    <col min="5" max="5" width="15.7109375" style="11" customWidth="1"/>
    <col min="6" max="7" width="15.7109375" style="4" customWidth="1"/>
    <col min="8" max="16384" width="11.421875" style="2" customWidth="1"/>
  </cols>
  <sheetData>
    <row r="1" spans="2:7" s="1" customFormat="1" ht="25.5">
      <c r="B1" s="39" t="s">
        <v>4</v>
      </c>
      <c r="C1" s="39"/>
      <c r="D1" s="39"/>
      <c r="E1" s="39"/>
      <c r="F1" s="39"/>
      <c r="G1" s="39"/>
    </row>
    <row r="2" spans="2:7" s="1" customFormat="1" ht="18.75" customHeight="1">
      <c r="B2" s="41" t="s">
        <v>19</v>
      </c>
      <c r="C2" s="41"/>
      <c r="D2" s="41"/>
      <c r="E2" s="41"/>
      <c r="F2" s="41"/>
      <c r="G2" s="41"/>
    </row>
    <row r="4" spans="2:7" ht="45.75" customHeight="1">
      <c r="B4" s="40" t="s">
        <v>20</v>
      </c>
      <c r="C4" s="40"/>
      <c r="D4" s="40"/>
      <c r="E4" s="40"/>
      <c r="F4" s="40"/>
      <c r="G4" s="40"/>
    </row>
    <row r="5" ht="12.75"/>
    <row r="6" ht="12.75"/>
    <row r="7" ht="12.75"/>
    <row r="8" ht="13.5" thickBot="1"/>
    <row r="9" spans="2:7" s="7" customFormat="1" ht="26.25" thickBot="1">
      <c r="B9" s="8" t="s">
        <v>16</v>
      </c>
      <c r="C9" s="5" t="s">
        <v>15</v>
      </c>
      <c r="D9" s="6" t="s">
        <v>0</v>
      </c>
      <c r="E9" s="12" t="s">
        <v>1</v>
      </c>
      <c r="F9" s="9" t="s">
        <v>3</v>
      </c>
      <c r="G9" s="10" t="s">
        <v>2</v>
      </c>
    </row>
    <row r="10" spans="2:7" ht="13.5">
      <c r="B10" s="13"/>
      <c r="C10" s="14"/>
      <c r="D10" s="15">
        <v>0.95</v>
      </c>
      <c r="E10" s="16">
        <f>IF(C10&gt;0,NORMSINV(D10+(1-D10)/2)*SQRT(B10*(1-B10)/C10)+1/(2*C10),"")</f>
      </c>
      <c r="F10" s="17">
        <f aca="true" t="shared" si="0" ref="F10:F50">IF(E10&lt;&gt;"",B10-E10,"")</f>
      </c>
      <c r="G10" s="18">
        <f aca="true" t="shared" si="1" ref="G10:G50">IF(E10&lt;&gt;"",B10+E10,"")</f>
      </c>
    </row>
    <row r="11" spans="2:7" ht="13.5">
      <c r="B11" s="19"/>
      <c r="C11" s="20"/>
      <c r="D11" s="21">
        <v>0.95</v>
      </c>
      <c r="E11" s="22">
        <f>IF(C11&gt;0,NORMSINV(D11+(1-D11)/2)*SQRT(B11*(1-B11)/C11)+1/(2*C11),"")</f>
      </c>
      <c r="F11" s="23">
        <f t="shared" si="0"/>
      </c>
      <c r="G11" s="24">
        <f t="shared" si="1"/>
      </c>
    </row>
    <row r="12" spans="2:7" ht="13.5">
      <c r="B12" s="19"/>
      <c r="C12" s="20"/>
      <c r="D12" s="21">
        <v>0.95</v>
      </c>
      <c r="E12" s="22">
        <f aca="true" t="shared" si="2" ref="E12:E49">IF(C12&gt;0,NORMSINV(D12+(1-D12)/2)*SQRT(B12*(1-B12)/C12)+1/(2*C12),"")</f>
      </c>
      <c r="F12" s="23">
        <f t="shared" si="0"/>
      </c>
      <c r="G12" s="24">
        <f t="shared" si="1"/>
      </c>
    </row>
    <row r="13" spans="2:7" ht="13.5">
      <c r="B13" s="19"/>
      <c r="C13" s="20"/>
      <c r="D13" s="21">
        <v>0.95</v>
      </c>
      <c r="E13" s="22">
        <f t="shared" si="2"/>
      </c>
      <c r="F13" s="23">
        <f t="shared" si="0"/>
      </c>
      <c r="G13" s="24">
        <f t="shared" si="1"/>
      </c>
    </row>
    <row r="14" spans="2:7" ht="13.5">
      <c r="B14" s="19"/>
      <c r="C14" s="20"/>
      <c r="D14" s="21">
        <v>0.95</v>
      </c>
      <c r="E14" s="22">
        <f t="shared" si="2"/>
      </c>
      <c r="F14" s="23">
        <f t="shared" si="0"/>
      </c>
      <c r="G14" s="24">
        <f t="shared" si="1"/>
      </c>
    </row>
    <row r="15" spans="2:7" ht="13.5">
      <c r="B15" s="19"/>
      <c r="C15" s="20"/>
      <c r="D15" s="21">
        <v>0.95</v>
      </c>
      <c r="E15" s="22">
        <f t="shared" si="2"/>
      </c>
      <c r="F15" s="23">
        <f t="shared" si="0"/>
      </c>
      <c r="G15" s="24">
        <f t="shared" si="1"/>
      </c>
    </row>
    <row r="16" spans="2:7" ht="13.5">
      <c r="B16" s="19"/>
      <c r="C16" s="20"/>
      <c r="D16" s="21">
        <v>0.95</v>
      </c>
      <c r="E16" s="22">
        <f t="shared" si="2"/>
      </c>
      <c r="F16" s="23">
        <f t="shared" si="0"/>
      </c>
      <c r="G16" s="24">
        <f t="shared" si="1"/>
      </c>
    </row>
    <row r="17" spans="2:7" ht="13.5">
      <c r="B17" s="19"/>
      <c r="C17" s="20"/>
      <c r="D17" s="21">
        <v>0.95</v>
      </c>
      <c r="E17" s="22">
        <f t="shared" si="2"/>
      </c>
      <c r="F17" s="23">
        <f t="shared" si="0"/>
      </c>
      <c r="G17" s="24">
        <f t="shared" si="1"/>
      </c>
    </row>
    <row r="18" spans="2:7" ht="13.5">
      <c r="B18" s="19"/>
      <c r="C18" s="20"/>
      <c r="D18" s="21">
        <v>0.95</v>
      </c>
      <c r="E18" s="22">
        <f t="shared" si="2"/>
      </c>
      <c r="F18" s="23">
        <f t="shared" si="0"/>
      </c>
      <c r="G18" s="24">
        <f t="shared" si="1"/>
      </c>
    </row>
    <row r="19" spans="2:7" ht="13.5">
      <c r="B19" s="19"/>
      <c r="C19" s="20"/>
      <c r="D19" s="21">
        <v>0.95</v>
      </c>
      <c r="E19" s="22">
        <f t="shared" si="2"/>
      </c>
      <c r="F19" s="23">
        <f t="shared" si="0"/>
      </c>
      <c r="G19" s="24">
        <f t="shared" si="1"/>
      </c>
    </row>
    <row r="20" spans="2:7" ht="13.5">
      <c r="B20" s="19"/>
      <c r="C20" s="20"/>
      <c r="D20" s="21">
        <v>0.95</v>
      </c>
      <c r="E20" s="22">
        <f t="shared" si="2"/>
      </c>
      <c r="F20" s="23">
        <f t="shared" si="0"/>
      </c>
      <c r="G20" s="24">
        <f t="shared" si="1"/>
      </c>
    </row>
    <row r="21" spans="2:7" ht="13.5">
      <c r="B21" s="19"/>
      <c r="C21" s="20"/>
      <c r="D21" s="21">
        <v>0.95</v>
      </c>
      <c r="E21" s="22">
        <f t="shared" si="2"/>
      </c>
      <c r="F21" s="23">
        <f t="shared" si="0"/>
      </c>
      <c r="G21" s="24">
        <f t="shared" si="1"/>
      </c>
    </row>
    <row r="22" spans="2:7" ht="13.5">
      <c r="B22" s="19"/>
      <c r="C22" s="20"/>
      <c r="D22" s="21">
        <v>0.95</v>
      </c>
      <c r="E22" s="22">
        <f t="shared" si="2"/>
      </c>
      <c r="F22" s="23">
        <f t="shared" si="0"/>
      </c>
      <c r="G22" s="24">
        <f t="shared" si="1"/>
      </c>
    </row>
    <row r="23" spans="2:7" ht="13.5">
      <c r="B23" s="19"/>
      <c r="C23" s="20"/>
      <c r="D23" s="21">
        <v>0.95</v>
      </c>
      <c r="E23" s="22">
        <f t="shared" si="2"/>
      </c>
      <c r="F23" s="23">
        <f t="shared" si="0"/>
      </c>
      <c r="G23" s="24">
        <f t="shared" si="1"/>
      </c>
    </row>
    <row r="24" spans="2:7" ht="13.5">
      <c r="B24" s="19"/>
      <c r="C24" s="20"/>
      <c r="D24" s="21">
        <v>0.95</v>
      </c>
      <c r="E24" s="22">
        <f t="shared" si="2"/>
      </c>
      <c r="F24" s="23">
        <f t="shared" si="0"/>
      </c>
      <c r="G24" s="24">
        <f t="shared" si="1"/>
      </c>
    </row>
    <row r="25" spans="2:7" ht="13.5">
      <c r="B25" s="19"/>
      <c r="C25" s="20"/>
      <c r="D25" s="21">
        <v>0.95</v>
      </c>
      <c r="E25" s="22">
        <f t="shared" si="2"/>
      </c>
      <c r="F25" s="23">
        <f t="shared" si="0"/>
      </c>
      <c r="G25" s="24">
        <f t="shared" si="1"/>
      </c>
    </row>
    <row r="26" spans="2:7" ht="13.5">
      <c r="B26" s="19"/>
      <c r="C26" s="20"/>
      <c r="D26" s="21">
        <v>0.95</v>
      </c>
      <c r="E26" s="22">
        <f t="shared" si="2"/>
      </c>
      <c r="F26" s="23">
        <f t="shared" si="0"/>
      </c>
      <c r="G26" s="24">
        <f t="shared" si="1"/>
      </c>
    </row>
    <row r="27" spans="2:7" ht="13.5">
      <c r="B27" s="19"/>
      <c r="C27" s="20"/>
      <c r="D27" s="21">
        <v>0.95</v>
      </c>
      <c r="E27" s="22">
        <f t="shared" si="2"/>
      </c>
      <c r="F27" s="23">
        <f t="shared" si="0"/>
      </c>
      <c r="G27" s="24">
        <f t="shared" si="1"/>
      </c>
    </row>
    <row r="28" spans="2:7" ht="13.5">
      <c r="B28" s="19"/>
      <c r="C28" s="20"/>
      <c r="D28" s="21">
        <v>0.95</v>
      </c>
      <c r="E28" s="22">
        <f t="shared" si="2"/>
      </c>
      <c r="F28" s="23">
        <f t="shared" si="0"/>
      </c>
      <c r="G28" s="24">
        <f t="shared" si="1"/>
      </c>
    </row>
    <row r="29" spans="2:7" ht="13.5">
      <c r="B29" s="19"/>
      <c r="C29" s="20"/>
      <c r="D29" s="21">
        <v>0.95</v>
      </c>
      <c r="E29" s="22">
        <f t="shared" si="2"/>
      </c>
      <c r="F29" s="23">
        <f t="shared" si="0"/>
      </c>
      <c r="G29" s="24">
        <f t="shared" si="1"/>
      </c>
    </row>
    <row r="30" spans="2:7" ht="13.5">
      <c r="B30" s="19"/>
      <c r="C30" s="20"/>
      <c r="D30" s="21">
        <v>0.95</v>
      </c>
      <c r="E30" s="22">
        <f t="shared" si="2"/>
      </c>
      <c r="F30" s="23">
        <f t="shared" si="0"/>
      </c>
      <c r="G30" s="24">
        <f t="shared" si="1"/>
      </c>
    </row>
    <row r="31" spans="2:7" ht="13.5">
      <c r="B31" s="19"/>
      <c r="C31" s="20"/>
      <c r="D31" s="21">
        <v>0.95</v>
      </c>
      <c r="E31" s="22">
        <f t="shared" si="2"/>
      </c>
      <c r="F31" s="23">
        <f t="shared" si="0"/>
      </c>
      <c r="G31" s="24">
        <f t="shared" si="1"/>
      </c>
    </row>
    <row r="32" spans="2:7" ht="13.5">
      <c r="B32" s="19"/>
      <c r="C32" s="20"/>
      <c r="D32" s="21">
        <v>0.95</v>
      </c>
      <c r="E32" s="22">
        <f t="shared" si="2"/>
      </c>
      <c r="F32" s="23">
        <f t="shared" si="0"/>
      </c>
      <c r="G32" s="24">
        <f t="shared" si="1"/>
      </c>
    </row>
    <row r="33" spans="2:7" ht="13.5">
      <c r="B33" s="19"/>
      <c r="C33" s="20"/>
      <c r="D33" s="21">
        <v>0.95</v>
      </c>
      <c r="E33" s="22">
        <f t="shared" si="2"/>
      </c>
      <c r="F33" s="23">
        <f t="shared" si="0"/>
      </c>
      <c r="G33" s="24">
        <f t="shared" si="1"/>
      </c>
    </row>
    <row r="34" spans="2:7" ht="13.5">
      <c r="B34" s="19"/>
      <c r="C34" s="20"/>
      <c r="D34" s="21">
        <v>0.95</v>
      </c>
      <c r="E34" s="22">
        <f t="shared" si="2"/>
      </c>
      <c r="F34" s="23">
        <f t="shared" si="0"/>
      </c>
      <c r="G34" s="24">
        <f t="shared" si="1"/>
      </c>
    </row>
    <row r="35" spans="2:7" ht="13.5">
      <c r="B35" s="19"/>
      <c r="C35" s="20"/>
      <c r="D35" s="21">
        <v>0.95</v>
      </c>
      <c r="E35" s="22">
        <f t="shared" si="2"/>
      </c>
      <c r="F35" s="23">
        <f t="shared" si="0"/>
      </c>
      <c r="G35" s="24">
        <f t="shared" si="1"/>
      </c>
    </row>
    <row r="36" spans="2:7" ht="13.5">
      <c r="B36" s="19"/>
      <c r="C36" s="20"/>
      <c r="D36" s="21">
        <v>0.95</v>
      </c>
      <c r="E36" s="22">
        <f t="shared" si="2"/>
      </c>
      <c r="F36" s="23">
        <f t="shared" si="0"/>
      </c>
      <c r="G36" s="24">
        <f t="shared" si="1"/>
      </c>
    </row>
    <row r="37" spans="2:7" ht="13.5">
      <c r="B37" s="19"/>
      <c r="C37" s="20"/>
      <c r="D37" s="21">
        <v>0.95</v>
      </c>
      <c r="E37" s="22">
        <f t="shared" si="2"/>
      </c>
      <c r="F37" s="23">
        <f t="shared" si="0"/>
      </c>
      <c r="G37" s="24">
        <f t="shared" si="1"/>
      </c>
    </row>
    <row r="38" spans="2:7" ht="13.5">
      <c r="B38" s="19"/>
      <c r="C38" s="20"/>
      <c r="D38" s="21">
        <v>0.95</v>
      </c>
      <c r="E38" s="22">
        <f t="shared" si="2"/>
      </c>
      <c r="F38" s="23">
        <f t="shared" si="0"/>
      </c>
      <c r="G38" s="24">
        <f t="shared" si="1"/>
      </c>
    </row>
    <row r="39" spans="2:7" ht="13.5">
      <c r="B39" s="19"/>
      <c r="C39" s="20"/>
      <c r="D39" s="21">
        <v>0.95</v>
      </c>
      <c r="E39" s="22">
        <f t="shared" si="2"/>
      </c>
      <c r="F39" s="23">
        <f t="shared" si="0"/>
      </c>
      <c r="G39" s="24">
        <f t="shared" si="1"/>
      </c>
    </row>
    <row r="40" spans="2:7" ht="13.5">
      <c r="B40" s="19"/>
      <c r="C40" s="20"/>
      <c r="D40" s="21">
        <v>0.95</v>
      </c>
      <c r="E40" s="22">
        <f t="shared" si="2"/>
      </c>
      <c r="F40" s="23">
        <f t="shared" si="0"/>
      </c>
      <c r="G40" s="24">
        <f t="shared" si="1"/>
      </c>
    </row>
    <row r="41" spans="2:7" ht="13.5">
      <c r="B41" s="19"/>
      <c r="C41" s="20"/>
      <c r="D41" s="21">
        <v>0.95</v>
      </c>
      <c r="E41" s="22">
        <f t="shared" si="2"/>
      </c>
      <c r="F41" s="23">
        <f t="shared" si="0"/>
      </c>
      <c r="G41" s="24">
        <f t="shared" si="1"/>
      </c>
    </row>
    <row r="42" spans="2:7" ht="13.5">
      <c r="B42" s="19"/>
      <c r="C42" s="20"/>
      <c r="D42" s="21">
        <v>0.95</v>
      </c>
      <c r="E42" s="22">
        <f t="shared" si="2"/>
      </c>
      <c r="F42" s="23">
        <f t="shared" si="0"/>
      </c>
      <c r="G42" s="24">
        <f t="shared" si="1"/>
      </c>
    </row>
    <row r="43" spans="2:7" ht="13.5">
      <c r="B43" s="19"/>
      <c r="C43" s="20"/>
      <c r="D43" s="21">
        <v>0.95</v>
      </c>
      <c r="E43" s="22">
        <f t="shared" si="2"/>
      </c>
      <c r="F43" s="23">
        <f t="shared" si="0"/>
      </c>
      <c r="G43" s="24">
        <f t="shared" si="1"/>
      </c>
    </row>
    <row r="44" spans="2:7" ht="13.5">
      <c r="B44" s="19"/>
      <c r="C44" s="20"/>
      <c r="D44" s="21">
        <v>0.95</v>
      </c>
      <c r="E44" s="22">
        <f t="shared" si="2"/>
      </c>
      <c r="F44" s="23">
        <f t="shared" si="0"/>
      </c>
      <c r="G44" s="24">
        <f t="shared" si="1"/>
      </c>
    </row>
    <row r="45" spans="2:7" ht="13.5">
      <c r="B45" s="19"/>
      <c r="C45" s="20"/>
      <c r="D45" s="21">
        <v>0.95</v>
      </c>
      <c r="E45" s="22">
        <f t="shared" si="2"/>
      </c>
      <c r="F45" s="23">
        <f t="shared" si="0"/>
      </c>
      <c r="G45" s="24">
        <f t="shared" si="1"/>
      </c>
    </row>
    <row r="46" spans="2:7" ht="13.5">
      <c r="B46" s="19"/>
      <c r="C46" s="20"/>
      <c r="D46" s="21">
        <v>0.95</v>
      </c>
      <c r="E46" s="22">
        <f t="shared" si="2"/>
      </c>
      <c r="F46" s="23">
        <f t="shared" si="0"/>
      </c>
      <c r="G46" s="24">
        <f t="shared" si="1"/>
      </c>
    </row>
    <row r="47" spans="2:7" ht="13.5">
      <c r="B47" s="19"/>
      <c r="C47" s="20"/>
      <c r="D47" s="21">
        <v>0.95</v>
      </c>
      <c r="E47" s="22">
        <f t="shared" si="2"/>
      </c>
      <c r="F47" s="23">
        <f t="shared" si="0"/>
      </c>
      <c r="G47" s="24">
        <f t="shared" si="1"/>
      </c>
    </row>
    <row r="48" spans="2:7" ht="13.5">
      <c r="B48" s="19"/>
      <c r="C48" s="20"/>
      <c r="D48" s="21">
        <v>0.95</v>
      </c>
      <c r="E48" s="22">
        <f t="shared" si="2"/>
      </c>
      <c r="F48" s="23">
        <f t="shared" si="0"/>
      </c>
      <c r="G48" s="24">
        <f t="shared" si="1"/>
      </c>
    </row>
    <row r="49" spans="2:7" ht="13.5">
      <c r="B49" s="19"/>
      <c r="C49" s="20"/>
      <c r="D49" s="21">
        <v>0.95</v>
      </c>
      <c r="E49" s="22">
        <f t="shared" si="2"/>
      </c>
      <c r="F49" s="23">
        <f t="shared" si="0"/>
      </c>
      <c r="G49" s="24">
        <f t="shared" si="1"/>
      </c>
    </row>
    <row r="50" spans="2:7" ht="14.25" thickBot="1">
      <c r="B50" s="25"/>
      <c r="C50" s="26"/>
      <c r="D50" s="27">
        <v>0.95</v>
      </c>
      <c r="E50" s="28">
        <f>IF(C50&gt;0,NORMSINV(D50+(1-D50)/2)*SQRT(B50*(1-B50)/C50)+1/(2*C50),"")</f>
      </c>
      <c r="F50" s="29">
        <f t="shared" si="0"/>
      </c>
      <c r="G50" s="30">
        <f t="shared" si="1"/>
      </c>
    </row>
  </sheetData>
  <sheetProtection formatCells="0"/>
  <mergeCells count="3">
    <mergeCell ref="B1:G1"/>
    <mergeCell ref="B4:G4"/>
    <mergeCell ref="B2:G2"/>
  </mergeCells>
  <printOptions/>
  <pageMargins left="0.75" right="0.75" top="1" bottom="1" header="0.4921259845" footer="0.4921259845"/>
  <pageSetup horizontalDpi="600" verticalDpi="600" orientation="portrait" paperSize="9" scale="92" r:id="rId3"/>
  <legacyDrawing r:id="rId2"/>
  <oleObjects>
    <oleObject progId="Equation.3" shapeId="10699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H52"/>
  <sheetViews>
    <sheetView zoomScale="115" zoomScaleNormal="115" workbookViewId="0" topLeftCell="A1">
      <selection activeCell="I19" sqref="I19"/>
    </sheetView>
  </sheetViews>
  <sheetFormatPr defaultColWidth="11.421875" defaultRowHeight="12.75"/>
  <cols>
    <col min="1" max="1" width="0.85546875" style="2" customWidth="1"/>
    <col min="2" max="2" width="13.7109375" style="4" customWidth="1"/>
    <col min="3" max="3" width="13.7109375" style="3" customWidth="1"/>
    <col min="4" max="4" width="13.7109375" style="4" customWidth="1"/>
    <col min="5" max="5" width="13.7109375" style="11" customWidth="1"/>
    <col min="6" max="7" width="13.7109375" style="4" customWidth="1"/>
    <col min="8" max="8" width="8.7109375" style="2" customWidth="1"/>
    <col min="9" max="16384" width="11.421875" style="2" customWidth="1"/>
  </cols>
  <sheetData>
    <row r="1" spans="2:8" s="1" customFormat="1" ht="25.5">
      <c r="B1" s="39" t="s">
        <v>4</v>
      </c>
      <c r="C1" s="39"/>
      <c r="D1" s="39"/>
      <c r="E1" s="39"/>
      <c r="F1" s="39"/>
      <c r="G1" s="39"/>
      <c r="H1" s="39"/>
    </row>
    <row r="2" spans="2:8" s="1" customFormat="1" ht="18.75" customHeight="1">
      <c r="B2" s="41" t="s">
        <v>9</v>
      </c>
      <c r="C2" s="41"/>
      <c r="D2" s="41"/>
      <c r="E2" s="41"/>
      <c r="F2" s="41"/>
      <c r="G2" s="41"/>
      <c r="H2" s="41"/>
    </row>
    <row r="4" spans="2:8" ht="59.25" customHeight="1">
      <c r="B4" s="40" t="s">
        <v>22</v>
      </c>
      <c r="C4" s="40"/>
      <c r="D4" s="40"/>
      <c r="E4" s="40"/>
      <c r="F4" s="40"/>
      <c r="G4" s="40"/>
      <c r="H4" s="40"/>
    </row>
    <row r="5" ht="12.75"/>
    <row r="6" ht="12.75"/>
    <row r="7" ht="12.75"/>
    <row r="8" ht="12.75"/>
    <row r="9" ht="12.75"/>
    <row r="10" ht="12.75"/>
    <row r="11" ht="13.5" thickBot="1"/>
    <row r="12" spans="2:8" s="7" customFormat="1" ht="26.25" thickBot="1">
      <c r="B12" s="8" t="s">
        <v>16</v>
      </c>
      <c r="C12" s="5" t="s">
        <v>15</v>
      </c>
      <c r="D12" s="6" t="s">
        <v>0</v>
      </c>
      <c r="E12" s="12" t="s">
        <v>5</v>
      </c>
      <c r="F12" s="9" t="s">
        <v>6</v>
      </c>
      <c r="G12" s="10" t="s">
        <v>2</v>
      </c>
      <c r="H12" s="37" t="s">
        <v>7</v>
      </c>
    </row>
    <row r="13" spans="2:8" ht="13.5">
      <c r="B13" s="13"/>
      <c r="C13" s="14"/>
      <c r="D13" s="15">
        <v>0.95</v>
      </c>
      <c r="E13" s="31">
        <f>NORMSINV(D13+(1-D13)/2)</f>
        <v>1.959963984540054</v>
      </c>
      <c r="F13" s="17">
        <f aca="true" t="shared" si="0" ref="F13:F18">IF(C13&lt;&gt;"",(2*B13+E13^2/C13-SQRT(E13^4/C13^2+4*(E13^2/C13)*B13*(1-B13)))/(2*(1+E13^2/C13)),"")</f>
      </c>
      <c r="G13" s="18">
        <f aca="true" t="shared" si="1" ref="G13:G18">IF(C13&lt;&gt;"",(2*B13+E13^2/C13+SQRT(E13^4/C13^2+4*(E13^2/C13)*B13*(1-B13)))/(2*(1+E13^2/C13)),"")</f>
      </c>
      <c r="H13" s="38">
        <f>IF(C13&lt;&gt;"",IF(C13&gt;=30,"Ok","Pb !"),"")</f>
      </c>
    </row>
    <row r="14" spans="2:8" ht="13.5">
      <c r="B14" s="19"/>
      <c r="C14" s="20"/>
      <c r="D14" s="21">
        <v>0.95</v>
      </c>
      <c r="E14" s="32">
        <f aca="true" t="shared" si="2" ref="E14:E52">NORMSINV(D14+(1-D14)/2)</f>
        <v>1.959963984540054</v>
      </c>
      <c r="F14" s="23">
        <f t="shared" si="0"/>
      </c>
      <c r="G14" s="24">
        <f t="shared" si="1"/>
      </c>
      <c r="H14" s="38">
        <f aca="true" t="shared" si="3" ref="H14:H52">IF(C14&lt;&gt;"",IF(C14&gt;=30,"Ok","Pb !"),"")</f>
      </c>
    </row>
    <row r="15" spans="2:8" ht="13.5">
      <c r="B15" s="19"/>
      <c r="C15" s="20"/>
      <c r="D15" s="21">
        <v>0.95</v>
      </c>
      <c r="E15" s="32">
        <f t="shared" si="2"/>
        <v>1.959963984540054</v>
      </c>
      <c r="F15" s="23">
        <f t="shared" si="0"/>
      </c>
      <c r="G15" s="24">
        <f t="shared" si="1"/>
      </c>
      <c r="H15" s="38">
        <f t="shared" si="3"/>
      </c>
    </row>
    <row r="16" spans="2:8" ht="13.5">
      <c r="B16" s="19"/>
      <c r="C16" s="20"/>
      <c r="D16" s="21">
        <v>0.95</v>
      </c>
      <c r="E16" s="32">
        <f t="shared" si="2"/>
        <v>1.959963984540054</v>
      </c>
      <c r="F16" s="23">
        <f t="shared" si="0"/>
      </c>
      <c r="G16" s="24">
        <f t="shared" si="1"/>
      </c>
      <c r="H16" s="38">
        <f t="shared" si="3"/>
      </c>
    </row>
    <row r="17" spans="2:8" ht="13.5">
      <c r="B17" s="19"/>
      <c r="C17" s="20"/>
      <c r="D17" s="21">
        <v>0.95</v>
      </c>
      <c r="E17" s="32">
        <f t="shared" si="2"/>
        <v>1.959963984540054</v>
      </c>
      <c r="F17" s="23">
        <f t="shared" si="0"/>
      </c>
      <c r="G17" s="24">
        <f t="shared" si="1"/>
      </c>
      <c r="H17" s="38">
        <f t="shared" si="3"/>
      </c>
    </row>
    <row r="18" spans="2:8" ht="13.5">
      <c r="B18" s="19"/>
      <c r="C18" s="20"/>
      <c r="D18" s="21">
        <v>0.95</v>
      </c>
      <c r="E18" s="32">
        <f t="shared" si="2"/>
        <v>1.959963984540054</v>
      </c>
      <c r="F18" s="23">
        <f t="shared" si="0"/>
      </c>
      <c r="G18" s="24">
        <f t="shared" si="1"/>
      </c>
      <c r="H18" s="38">
        <f t="shared" si="3"/>
      </c>
    </row>
    <row r="19" spans="2:8" ht="13.5">
      <c r="B19" s="19"/>
      <c r="C19" s="20"/>
      <c r="D19" s="21">
        <v>0.95</v>
      </c>
      <c r="E19" s="32">
        <f t="shared" si="2"/>
        <v>1.959963984540054</v>
      </c>
      <c r="F19" s="23">
        <f aca="true" t="shared" si="4" ref="F19:F52">IF(C19&lt;&gt;"",(2*B19+E19^2/C19-SQRT(E19^4/C19^2+4*(E19^2/C19)*B19*(1-B19)))/(2*(1+E19^2/C19)),"")</f>
      </c>
      <c r="G19" s="24">
        <f aca="true" t="shared" si="5" ref="G19:G52">IF(C19&lt;&gt;"",(2*B19+E19^2/C19+SQRT(E19^4/C19^2+4*(E19^2/C19)*B19*(1-B19)))/(2*(1+E19^2/C19)),"")</f>
      </c>
      <c r="H19" s="38">
        <f t="shared" si="3"/>
      </c>
    </row>
    <row r="20" spans="2:8" ht="13.5">
      <c r="B20" s="19"/>
      <c r="C20" s="20"/>
      <c r="D20" s="21">
        <v>0.95</v>
      </c>
      <c r="E20" s="32">
        <f t="shared" si="2"/>
        <v>1.959963984540054</v>
      </c>
      <c r="F20" s="23">
        <f t="shared" si="4"/>
      </c>
      <c r="G20" s="24">
        <f t="shared" si="5"/>
      </c>
      <c r="H20" s="38">
        <f t="shared" si="3"/>
      </c>
    </row>
    <row r="21" spans="2:8" ht="13.5">
      <c r="B21" s="19"/>
      <c r="C21" s="20"/>
      <c r="D21" s="21">
        <v>0.95</v>
      </c>
      <c r="E21" s="32">
        <f t="shared" si="2"/>
        <v>1.959963984540054</v>
      </c>
      <c r="F21" s="23">
        <f t="shared" si="4"/>
      </c>
      <c r="G21" s="24">
        <f t="shared" si="5"/>
      </c>
      <c r="H21" s="38">
        <f t="shared" si="3"/>
      </c>
    </row>
    <row r="22" spans="2:8" ht="13.5">
      <c r="B22" s="19"/>
      <c r="C22" s="20"/>
      <c r="D22" s="21">
        <v>0.95</v>
      </c>
      <c r="E22" s="32">
        <f t="shared" si="2"/>
        <v>1.959963984540054</v>
      </c>
      <c r="F22" s="23">
        <f t="shared" si="4"/>
      </c>
      <c r="G22" s="24">
        <f t="shared" si="5"/>
      </c>
      <c r="H22" s="38">
        <f t="shared" si="3"/>
      </c>
    </row>
    <row r="23" spans="2:8" ht="13.5">
      <c r="B23" s="19"/>
      <c r="C23" s="20"/>
      <c r="D23" s="21">
        <v>0.95</v>
      </c>
      <c r="E23" s="32">
        <f t="shared" si="2"/>
        <v>1.959963984540054</v>
      </c>
      <c r="F23" s="23">
        <f t="shared" si="4"/>
      </c>
      <c r="G23" s="24">
        <f t="shared" si="5"/>
      </c>
      <c r="H23" s="38">
        <f t="shared" si="3"/>
      </c>
    </row>
    <row r="24" spans="2:8" ht="13.5">
      <c r="B24" s="19"/>
      <c r="C24" s="20"/>
      <c r="D24" s="21">
        <v>0.95</v>
      </c>
      <c r="E24" s="32">
        <f t="shared" si="2"/>
        <v>1.959963984540054</v>
      </c>
      <c r="F24" s="23">
        <f t="shared" si="4"/>
      </c>
      <c r="G24" s="24">
        <f t="shared" si="5"/>
      </c>
      <c r="H24" s="38">
        <f t="shared" si="3"/>
      </c>
    </row>
    <row r="25" spans="2:8" ht="13.5">
      <c r="B25" s="19"/>
      <c r="C25" s="20"/>
      <c r="D25" s="21">
        <v>0.95</v>
      </c>
      <c r="E25" s="32">
        <f t="shared" si="2"/>
        <v>1.959963984540054</v>
      </c>
      <c r="F25" s="23">
        <f t="shared" si="4"/>
      </c>
      <c r="G25" s="24">
        <f t="shared" si="5"/>
      </c>
      <c r="H25" s="38">
        <f t="shared" si="3"/>
      </c>
    </row>
    <row r="26" spans="2:8" ht="13.5">
      <c r="B26" s="19"/>
      <c r="C26" s="20"/>
      <c r="D26" s="21">
        <v>0.95</v>
      </c>
      <c r="E26" s="32">
        <f t="shared" si="2"/>
        <v>1.959963984540054</v>
      </c>
      <c r="F26" s="23">
        <f t="shared" si="4"/>
      </c>
      <c r="G26" s="24">
        <f t="shared" si="5"/>
      </c>
      <c r="H26" s="38">
        <f t="shared" si="3"/>
      </c>
    </row>
    <row r="27" spans="2:8" ht="13.5">
      <c r="B27" s="19"/>
      <c r="C27" s="20"/>
      <c r="D27" s="21">
        <v>0.95</v>
      </c>
      <c r="E27" s="32">
        <f t="shared" si="2"/>
        <v>1.959963984540054</v>
      </c>
      <c r="F27" s="23">
        <f t="shared" si="4"/>
      </c>
      <c r="G27" s="24">
        <f t="shared" si="5"/>
      </c>
      <c r="H27" s="38">
        <f t="shared" si="3"/>
      </c>
    </row>
    <row r="28" spans="2:8" ht="13.5">
      <c r="B28" s="19"/>
      <c r="C28" s="20"/>
      <c r="D28" s="21">
        <v>0.95</v>
      </c>
      <c r="E28" s="32">
        <f t="shared" si="2"/>
        <v>1.959963984540054</v>
      </c>
      <c r="F28" s="23">
        <f t="shared" si="4"/>
      </c>
      <c r="G28" s="24">
        <f t="shared" si="5"/>
      </c>
      <c r="H28" s="38">
        <f t="shared" si="3"/>
      </c>
    </row>
    <row r="29" spans="2:8" ht="13.5">
      <c r="B29" s="19"/>
      <c r="C29" s="20"/>
      <c r="D29" s="21">
        <v>0.95</v>
      </c>
      <c r="E29" s="32">
        <f t="shared" si="2"/>
        <v>1.959963984540054</v>
      </c>
      <c r="F29" s="23">
        <f t="shared" si="4"/>
      </c>
      <c r="G29" s="24">
        <f t="shared" si="5"/>
      </c>
      <c r="H29" s="38">
        <f t="shared" si="3"/>
      </c>
    </row>
    <row r="30" spans="2:8" ht="13.5">
      <c r="B30" s="19"/>
      <c r="C30" s="20"/>
      <c r="D30" s="21">
        <v>0.95</v>
      </c>
      <c r="E30" s="32">
        <f t="shared" si="2"/>
        <v>1.959963984540054</v>
      </c>
      <c r="F30" s="23">
        <f t="shared" si="4"/>
      </c>
      <c r="G30" s="24">
        <f t="shared" si="5"/>
      </c>
      <c r="H30" s="38">
        <f t="shared" si="3"/>
      </c>
    </row>
    <row r="31" spans="2:8" ht="13.5">
      <c r="B31" s="19"/>
      <c r="C31" s="20"/>
      <c r="D31" s="21">
        <v>0.95</v>
      </c>
      <c r="E31" s="32">
        <f t="shared" si="2"/>
        <v>1.959963984540054</v>
      </c>
      <c r="F31" s="23">
        <f t="shared" si="4"/>
      </c>
      <c r="G31" s="24">
        <f t="shared" si="5"/>
      </c>
      <c r="H31" s="38">
        <f t="shared" si="3"/>
      </c>
    </row>
    <row r="32" spans="2:8" ht="13.5">
      <c r="B32" s="19"/>
      <c r="C32" s="20"/>
      <c r="D32" s="21">
        <v>0.95</v>
      </c>
      <c r="E32" s="32">
        <f t="shared" si="2"/>
        <v>1.959963984540054</v>
      </c>
      <c r="F32" s="23">
        <f t="shared" si="4"/>
      </c>
      <c r="G32" s="24">
        <f t="shared" si="5"/>
      </c>
      <c r="H32" s="38">
        <f t="shared" si="3"/>
      </c>
    </row>
    <row r="33" spans="2:8" ht="13.5">
      <c r="B33" s="19"/>
      <c r="C33" s="20"/>
      <c r="D33" s="21">
        <v>0.95</v>
      </c>
      <c r="E33" s="32">
        <f t="shared" si="2"/>
        <v>1.959963984540054</v>
      </c>
      <c r="F33" s="23">
        <f t="shared" si="4"/>
      </c>
      <c r="G33" s="24">
        <f t="shared" si="5"/>
      </c>
      <c r="H33" s="38">
        <f t="shared" si="3"/>
      </c>
    </row>
    <row r="34" spans="2:8" ht="13.5">
      <c r="B34" s="19"/>
      <c r="C34" s="20"/>
      <c r="D34" s="21">
        <v>0.95</v>
      </c>
      <c r="E34" s="32">
        <f t="shared" si="2"/>
        <v>1.959963984540054</v>
      </c>
      <c r="F34" s="23">
        <f t="shared" si="4"/>
      </c>
      <c r="G34" s="24">
        <f t="shared" si="5"/>
      </c>
      <c r="H34" s="38">
        <f t="shared" si="3"/>
      </c>
    </row>
    <row r="35" spans="2:8" ht="13.5">
      <c r="B35" s="19"/>
      <c r="C35" s="20"/>
      <c r="D35" s="21">
        <v>0.95</v>
      </c>
      <c r="E35" s="32">
        <f t="shared" si="2"/>
        <v>1.959963984540054</v>
      </c>
      <c r="F35" s="23">
        <f t="shared" si="4"/>
      </c>
      <c r="G35" s="24">
        <f t="shared" si="5"/>
      </c>
      <c r="H35" s="38">
        <f t="shared" si="3"/>
      </c>
    </row>
    <row r="36" spans="2:8" ht="13.5">
      <c r="B36" s="19"/>
      <c r="C36" s="20"/>
      <c r="D36" s="21">
        <v>0.95</v>
      </c>
      <c r="E36" s="32">
        <f t="shared" si="2"/>
        <v>1.959963984540054</v>
      </c>
      <c r="F36" s="23">
        <f t="shared" si="4"/>
      </c>
      <c r="G36" s="24">
        <f t="shared" si="5"/>
      </c>
      <c r="H36" s="38">
        <f t="shared" si="3"/>
      </c>
    </row>
    <row r="37" spans="2:8" ht="13.5">
      <c r="B37" s="19"/>
      <c r="C37" s="20"/>
      <c r="D37" s="21">
        <v>0.95</v>
      </c>
      <c r="E37" s="32">
        <f t="shared" si="2"/>
        <v>1.959963984540054</v>
      </c>
      <c r="F37" s="23">
        <f t="shared" si="4"/>
      </c>
      <c r="G37" s="24">
        <f t="shared" si="5"/>
      </c>
      <c r="H37" s="38">
        <f t="shared" si="3"/>
      </c>
    </row>
    <row r="38" spans="2:8" ht="13.5">
      <c r="B38" s="19"/>
      <c r="C38" s="20"/>
      <c r="D38" s="21">
        <v>0.95</v>
      </c>
      <c r="E38" s="32">
        <f t="shared" si="2"/>
        <v>1.959963984540054</v>
      </c>
      <c r="F38" s="23">
        <f t="shared" si="4"/>
      </c>
      <c r="G38" s="24">
        <f t="shared" si="5"/>
      </c>
      <c r="H38" s="38">
        <f t="shared" si="3"/>
      </c>
    </row>
    <row r="39" spans="2:8" ht="13.5">
      <c r="B39" s="19"/>
      <c r="C39" s="20"/>
      <c r="D39" s="21">
        <v>0.95</v>
      </c>
      <c r="E39" s="32">
        <f t="shared" si="2"/>
        <v>1.959963984540054</v>
      </c>
      <c r="F39" s="23">
        <f t="shared" si="4"/>
      </c>
      <c r="G39" s="24">
        <f t="shared" si="5"/>
      </c>
      <c r="H39" s="38">
        <f t="shared" si="3"/>
      </c>
    </row>
    <row r="40" spans="2:8" ht="13.5">
      <c r="B40" s="19"/>
      <c r="C40" s="20"/>
      <c r="D40" s="21">
        <v>0.95</v>
      </c>
      <c r="E40" s="32">
        <f t="shared" si="2"/>
        <v>1.959963984540054</v>
      </c>
      <c r="F40" s="23">
        <f t="shared" si="4"/>
      </c>
      <c r="G40" s="24">
        <f t="shared" si="5"/>
      </c>
      <c r="H40" s="38">
        <f t="shared" si="3"/>
      </c>
    </row>
    <row r="41" spans="2:8" ht="13.5">
      <c r="B41" s="19"/>
      <c r="C41" s="20"/>
      <c r="D41" s="21">
        <v>0.95</v>
      </c>
      <c r="E41" s="32">
        <f t="shared" si="2"/>
        <v>1.959963984540054</v>
      </c>
      <c r="F41" s="23">
        <f t="shared" si="4"/>
      </c>
      <c r="G41" s="24">
        <f t="shared" si="5"/>
      </c>
      <c r="H41" s="38">
        <f t="shared" si="3"/>
      </c>
    </row>
    <row r="42" spans="2:8" ht="13.5">
      <c r="B42" s="19"/>
      <c r="C42" s="20"/>
      <c r="D42" s="21">
        <v>0.95</v>
      </c>
      <c r="E42" s="32">
        <f t="shared" si="2"/>
        <v>1.959963984540054</v>
      </c>
      <c r="F42" s="23">
        <f t="shared" si="4"/>
      </c>
      <c r="G42" s="24">
        <f t="shared" si="5"/>
      </c>
      <c r="H42" s="38">
        <f t="shared" si="3"/>
      </c>
    </row>
    <row r="43" spans="2:8" ht="13.5">
      <c r="B43" s="19"/>
      <c r="C43" s="20"/>
      <c r="D43" s="21">
        <v>0.95</v>
      </c>
      <c r="E43" s="32">
        <f t="shared" si="2"/>
        <v>1.959963984540054</v>
      </c>
      <c r="F43" s="23">
        <f t="shared" si="4"/>
      </c>
      <c r="G43" s="24">
        <f t="shared" si="5"/>
      </c>
      <c r="H43" s="38">
        <f t="shared" si="3"/>
      </c>
    </row>
    <row r="44" spans="2:8" ht="13.5">
      <c r="B44" s="19"/>
      <c r="C44" s="20"/>
      <c r="D44" s="21">
        <v>0.95</v>
      </c>
      <c r="E44" s="32">
        <f t="shared" si="2"/>
        <v>1.959963984540054</v>
      </c>
      <c r="F44" s="23">
        <f t="shared" si="4"/>
      </c>
      <c r="G44" s="24">
        <f t="shared" si="5"/>
      </c>
      <c r="H44" s="38">
        <f t="shared" si="3"/>
      </c>
    </row>
    <row r="45" spans="2:8" ht="13.5">
      <c r="B45" s="19"/>
      <c r="C45" s="20"/>
      <c r="D45" s="21">
        <v>0.95</v>
      </c>
      <c r="E45" s="32">
        <f t="shared" si="2"/>
        <v>1.959963984540054</v>
      </c>
      <c r="F45" s="23">
        <f t="shared" si="4"/>
      </c>
      <c r="G45" s="24">
        <f t="shared" si="5"/>
      </c>
      <c r="H45" s="38">
        <f t="shared" si="3"/>
      </c>
    </row>
    <row r="46" spans="2:8" ht="13.5">
      <c r="B46" s="19"/>
      <c r="C46" s="20"/>
      <c r="D46" s="21">
        <v>0.95</v>
      </c>
      <c r="E46" s="32">
        <f t="shared" si="2"/>
        <v>1.959963984540054</v>
      </c>
      <c r="F46" s="23">
        <f t="shared" si="4"/>
      </c>
      <c r="G46" s="24">
        <f t="shared" si="5"/>
      </c>
      <c r="H46" s="38">
        <f t="shared" si="3"/>
      </c>
    </row>
    <row r="47" spans="2:8" ht="13.5">
      <c r="B47" s="19"/>
      <c r="C47" s="20"/>
      <c r="D47" s="21">
        <v>0.95</v>
      </c>
      <c r="E47" s="32">
        <f t="shared" si="2"/>
        <v>1.959963984540054</v>
      </c>
      <c r="F47" s="23">
        <f t="shared" si="4"/>
      </c>
      <c r="G47" s="24">
        <f t="shared" si="5"/>
      </c>
      <c r="H47" s="38">
        <f t="shared" si="3"/>
      </c>
    </row>
    <row r="48" spans="2:8" ht="13.5">
      <c r="B48" s="19"/>
      <c r="C48" s="20"/>
      <c r="D48" s="21">
        <v>0.95</v>
      </c>
      <c r="E48" s="32">
        <f t="shared" si="2"/>
        <v>1.959963984540054</v>
      </c>
      <c r="F48" s="23">
        <f t="shared" si="4"/>
      </c>
      <c r="G48" s="24">
        <f t="shared" si="5"/>
      </c>
      <c r="H48" s="38">
        <f t="shared" si="3"/>
      </c>
    </row>
    <row r="49" spans="2:8" ht="13.5">
      <c r="B49" s="19"/>
      <c r="C49" s="20"/>
      <c r="D49" s="21">
        <v>0.95</v>
      </c>
      <c r="E49" s="32">
        <f t="shared" si="2"/>
        <v>1.959963984540054</v>
      </c>
      <c r="F49" s="23">
        <f t="shared" si="4"/>
      </c>
      <c r="G49" s="24">
        <f t="shared" si="5"/>
      </c>
      <c r="H49" s="38">
        <f t="shared" si="3"/>
      </c>
    </row>
    <row r="50" spans="2:8" ht="13.5">
      <c r="B50" s="19"/>
      <c r="C50" s="20"/>
      <c r="D50" s="21">
        <v>0.95</v>
      </c>
      <c r="E50" s="32">
        <f t="shared" si="2"/>
        <v>1.959963984540054</v>
      </c>
      <c r="F50" s="23">
        <f t="shared" si="4"/>
      </c>
      <c r="G50" s="24">
        <f t="shared" si="5"/>
      </c>
      <c r="H50" s="38">
        <f t="shared" si="3"/>
      </c>
    </row>
    <row r="51" spans="2:8" ht="13.5">
      <c r="B51" s="19"/>
      <c r="C51" s="20"/>
      <c r="D51" s="21">
        <v>0.95</v>
      </c>
      <c r="E51" s="32">
        <f t="shared" si="2"/>
        <v>1.959963984540054</v>
      </c>
      <c r="F51" s="23">
        <f t="shared" si="4"/>
      </c>
      <c r="G51" s="24">
        <f t="shared" si="5"/>
      </c>
      <c r="H51" s="38">
        <f t="shared" si="3"/>
      </c>
    </row>
    <row r="52" spans="2:8" ht="14.25" thickBot="1">
      <c r="B52" s="25"/>
      <c r="C52" s="26"/>
      <c r="D52" s="27">
        <v>0.95</v>
      </c>
      <c r="E52" s="33">
        <f t="shared" si="2"/>
        <v>1.959963984540054</v>
      </c>
      <c r="F52" s="29">
        <f t="shared" si="4"/>
      </c>
      <c r="G52" s="30">
        <f t="shared" si="5"/>
      </c>
      <c r="H52" s="38">
        <f t="shared" si="3"/>
      </c>
    </row>
  </sheetData>
  <sheetProtection formatCells="0"/>
  <mergeCells count="3">
    <mergeCell ref="B2:H2"/>
    <mergeCell ref="B1:H1"/>
    <mergeCell ref="B4:H4"/>
  </mergeCells>
  <conditionalFormatting sqref="H13:H52">
    <cfRule type="cellIs" priority="1" dxfId="0" operator="equal" stopIfTrue="1">
      <formula>"Ok"</formula>
    </cfRule>
    <cfRule type="cellIs" priority="2" dxfId="1" operator="equal" stopIfTrue="1">
      <formula>"PB !"</formula>
    </cfRule>
  </conditionalFormatting>
  <printOptions/>
  <pageMargins left="0.75" right="0.75" top="1" bottom="1" header="0.4921259845" footer="0.4921259845"/>
  <pageSetup horizontalDpi="600" verticalDpi="600" orientation="portrait" paperSize="9" scale="92" r:id="rId3"/>
  <legacyDrawing r:id="rId2"/>
  <oleObjects>
    <oleObject progId="Equation.3" shapeId="7593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M52"/>
  <sheetViews>
    <sheetView zoomScale="115" zoomScaleNormal="115" workbookViewId="0" topLeftCell="A1">
      <selection activeCell="I7" sqref="I7"/>
    </sheetView>
  </sheetViews>
  <sheetFormatPr defaultColWidth="11.421875" defaultRowHeight="12.75"/>
  <cols>
    <col min="1" max="1" width="0.85546875" style="2" customWidth="1"/>
    <col min="2" max="2" width="13.7109375" style="4" customWidth="1"/>
    <col min="3" max="3" width="13.7109375" style="3" customWidth="1"/>
    <col min="4" max="4" width="13.7109375" style="4" customWidth="1"/>
    <col min="5" max="5" width="13.7109375" style="11" customWidth="1"/>
    <col min="6" max="7" width="13.7109375" style="4" customWidth="1"/>
    <col min="8" max="8" width="8.7109375" style="2" customWidth="1"/>
    <col min="9" max="9" width="66.8515625" style="2" customWidth="1"/>
    <col min="10" max="10" width="12.57421875" style="2" bestFit="1" customWidth="1"/>
    <col min="11" max="11" width="25.7109375" style="2" customWidth="1"/>
    <col min="12" max="12" width="27.421875" style="2" customWidth="1"/>
    <col min="13" max="13" width="12.57421875" style="2" bestFit="1" customWidth="1"/>
    <col min="14" max="16384" width="11.421875" style="2" customWidth="1"/>
  </cols>
  <sheetData>
    <row r="1" spans="2:9" s="1" customFormat="1" ht="25.5">
      <c r="B1" s="39" t="s">
        <v>4</v>
      </c>
      <c r="C1" s="39"/>
      <c r="D1" s="39"/>
      <c r="E1" s="39"/>
      <c r="F1" s="39"/>
      <c r="G1" s="39"/>
      <c r="H1" s="39"/>
      <c r="I1" s="34"/>
    </row>
    <row r="2" spans="2:9" s="1" customFormat="1" ht="18.75" customHeight="1">
      <c r="B2" s="41" t="s">
        <v>10</v>
      </c>
      <c r="C2" s="41"/>
      <c r="D2" s="41"/>
      <c r="E2" s="41"/>
      <c r="F2" s="41"/>
      <c r="G2" s="41"/>
      <c r="H2" s="41"/>
      <c r="I2" s="36"/>
    </row>
    <row r="4" spans="2:9" ht="59.25" customHeight="1">
      <c r="B4" s="40" t="s">
        <v>17</v>
      </c>
      <c r="C4" s="40"/>
      <c r="D4" s="40"/>
      <c r="E4" s="40"/>
      <c r="F4" s="40"/>
      <c r="G4" s="40"/>
      <c r="H4" s="40"/>
      <c r="I4" s="35"/>
    </row>
    <row r="5" ht="12.75"/>
    <row r="6" ht="12.75"/>
    <row r="7" ht="12.75"/>
    <row r="8" ht="12.75"/>
    <row r="9" ht="12.75"/>
    <row r="10" ht="12.75"/>
    <row r="11" ht="13.5" thickBot="1"/>
    <row r="12" spans="2:13" s="7" customFormat="1" ht="26.25" thickBot="1">
      <c r="B12" s="8" t="s">
        <v>16</v>
      </c>
      <c r="C12" s="5" t="s">
        <v>15</v>
      </c>
      <c r="D12" s="6" t="s">
        <v>0</v>
      </c>
      <c r="E12" s="12" t="s">
        <v>11</v>
      </c>
      <c r="F12" s="9" t="s">
        <v>6</v>
      </c>
      <c r="G12" s="10" t="s">
        <v>2</v>
      </c>
      <c r="H12" s="37"/>
      <c r="I12" s="37"/>
      <c r="J12" s="7" t="s">
        <v>13</v>
      </c>
      <c r="K12" s="7" t="s">
        <v>14</v>
      </c>
      <c r="L12" s="7" t="s">
        <v>18</v>
      </c>
      <c r="M12" s="7" t="s">
        <v>12</v>
      </c>
    </row>
    <row r="13" spans="2:13" ht="13.5">
      <c r="B13" s="13"/>
      <c r="C13" s="14"/>
      <c r="D13" s="15">
        <v>0.95</v>
      </c>
      <c r="E13" s="31">
        <f aca="true" t="shared" si="0" ref="E13:E52">NORMSINV(D13+(1-D13)/2)</f>
        <v>1.959963984540054</v>
      </c>
      <c r="F13" s="17">
        <f aca="true" t="shared" si="1" ref="F13:F52">IF(B13&lt;&gt;"",(J13-1-E13*SQRT(K13))/M13,"")</f>
      </c>
      <c r="G13" s="18">
        <f aca="true" t="shared" si="2" ref="G13:G52">IF(B13&lt;&gt;"",(J13+1+E13*SQRT(L13))/M13,"")</f>
      </c>
      <c r="H13" s="38"/>
      <c r="I13" s="38"/>
      <c r="J13" s="2">
        <f>2*B13*C13+E13^2</f>
        <v>3.8414588206941254</v>
      </c>
      <c r="K13" s="2" t="e">
        <f>E13^2-2-1/C13+4*B13*(C13*(1-B13)+1)</f>
        <v>#DIV/0!</v>
      </c>
      <c r="L13" s="2" t="e">
        <f>E13^2+2-1/C13+4*B13*(C13*(1-B13)-1)</f>
        <v>#DIV/0!</v>
      </c>
      <c r="M13" s="2">
        <f>2*(C13+E13^2)</f>
        <v>7.682917641388251</v>
      </c>
    </row>
    <row r="14" spans="2:13" ht="13.5">
      <c r="B14" s="19"/>
      <c r="C14" s="20"/>
      <c r="D14" s="21">
        <v>0.95</v>
      </c>
      <c r="E14" s="32">
        <f t="shared" si="0"/>
        <v>1.959963984540054</v>
      </c>
      <c r="F14" s="23">
        <f t="shared" si="1"/>
      </c>
      <c r="G14" s="24">
        <f t="shared" si="2"/>
      </c>
      <c r="H14" s="38"/>
      <c r="I14" s="38"/>
      <c r="J14" s="2">
        <f aca="true" t="shared" si="3" ref="J14:J52">2*B14*C14+E14^2</f>
        <v>3.8414588206941254</v>
      </c>
      <c r="K14" s="2" t="e">
        <f aca="true" t="shared" si="4" ref="K14:K52">E14^2-2-1/C14+4*B14*(C14*(1-B14)+1)</f>
        <v>#DIV/0!</v>
      </c>
      <c r="L14" s="2" t="e">
        <f aca="true" t="shared" si="5" ref="L14:L52">E14^2+2-1/C14+4*B14*(C14*(1-B14)-1)</f>
        <v>#DIV/0!</v>
      </c>
      <c r="M14" s="2">
        <f aca="true" t="shared" si="6" ref="M14:M52">2*(C14+E14^2)</f>
        <v>7.682917641388251</v>
      </c>
    </row>
    <row r="15" spans="2:13" ht="13.5">
      <c r="B15" s="19"/>
      <c r="C15" s="20"/>
      <c r="D15" s="21">
        <v>0.95</v>
      </c>
      <c r="E15" s="32">
        <f t="shared" si="0"/>
        <v>1.959963984540054</v>
      </c>
      <c r="F15" s="23">
        <f t="shared" si="1"/>
      </c>
      <c r="G15" s="24">
        <f t="shared" si="2"/>
      </c>
      <c r="H15" s="38"/>
      <c r="I15" s="38"/>
      <c r="J15" s="2">
        <f t="shared" si="3"/>
        <v>3.8414588206941254</v>
      </c>
      <c r="K15" s="2" t="e">
        <f t="shared" si="4"/>
        <v>#DIV/0!</v>
      </c>
      <c r="L15" s="2" t="e">
        <f t="shared" si="5"/>
        <v>#DIV/0!</v>
      </c>
      <c r="M15" s="2">
        <f t="shared" si="6"/>
        <v>7.682917641388251</v>
      </c>
    </row>
    <row r="16" spans="2:13" ht="13.5">
      <c r="B16" s="19"/>
      <c r="C16" s="20"/>
      <c r="D16" s="21">
        <v>0.95</v>
      </c>
      <c r="E16" s="32">
        <f t="shared" si="0"/>
        <v>1.959963984540054</v>
      </c>
      <c r="F16" s="23">
        <f t="shared" si="1"/>
      </c>
      <c r="G16" s="24">
        <f t="shared" si="2"/>
      </c>
      <c r="H16" s="38"/>
      <c r="I16" s="38"/>
      <c r="J16" s="2">
        <f t="shared" si="3"/>
        <v>3.8414588206941254</v>
      </c>
      <c r="K16" s="2" t="e">
        <f t="shared" si="4"/>
        <v>#DIV/0!</v>
      </c>
      <c r="L16" s="2" t="e">
        <f t="shared" si="5"/>
        <v>#DIV/0!</v>
      </c>
      <c r="M16" s="2">
        <f t="shared" si="6"/>
        <v>7.682917641388251</v>
      </c>
    </row>
    <row r="17" spans="2:13" ht="13.5">
      <c r="B17" s="19"/>
      <c r="C17" s="20"/>
      <c r="D17" s="21">
        <v>0.95</v>
      </c>
      <c r="E17" s="32">
        <f t="shared" si="0"/>
        <v>1.959963984540054</v>
      </c>
      <c r="F17" s="23">
        <f t="shared" si="1"/>
      </c>
      <c r="G17" s="24">
        <f t="shared" si="2"/>
      </c>
      <c r="H17" s="38"/>
      <c r="I17" s="38"/>
      <c r="J17" s="2">
        <f t="shared" si="3"/>
        <v>3.8414588206941254</v>
      </c>
      <c r="K17" s="2" t="e">
        <f t="shared" si="4"/>
        <v>#DIV/0!</v>
      </c>
      <c r="L17" s="2" t="e">
        <f t="shared" si="5"/>
        <v>#DIV/0!</v>
      </c>
      <c r="M17" s="2">
        <f t="shared" si="6"/>
        <v>7.682917641388251</v>
      </c>
    </row>
    <row r="18" spans="2:13" ht="13.5">
      <c r="B18" s="19"/>
      <c r="C18" s="20"/>
      <c r="D18" s="21">
        <v>0.95</v>
      </c>
      <c r="E18" s="32">
        <f t="shared" si="0"/>
        <v>1.959963984540054</v>
      </c>
      <c r="F18" s="23">
        <f t="shared" si="1"/>
      </c>
      <c r="G18" s="24">
        <f t="shared" si="2"/>
      </c>
      <c r="H18" s="38"/>
      <c r="I18" s="38"/>
      <c r="J18" s="2">
        <f t="shared" si="3"/>
        <v>3.8414588206941254</v>
      </c>
      <c r="K18" s="2" t="e">
        <f t="shared" si="4"/>
        <v>#DIV/0!</v>
      </c>
      <c r="L18" s="2" t="e">
        <f t="shared" si="5"/>
        <v>#DIV/0!</v>
      </c>
      <c r="M18" s="2">
        <f t="shared" si="6"/>
        <v>7.682917641388251</v>
      </c>
    </row>
    <row r="19" spans="2:13" ht="13.5">
      <c r="B19" s="19"/>
      <c r="C19" s="20"/>
      <c r="D19" s="21">
        <v>0.95</v>
      </c>
      <c r="E19" s="32">
        <f t="shared" si="0"/>
        <v>1.959963984540054</v>
      </c>
      <c r="F19" s="23">
        <f t="shared" si="1"/>
      </c>
      <c r="G19" s="24">
        <f t="shared" si="2"/>
      </c>
      <c r="H19" s="38"/>
      <c r="I19" s="38"/>
      <c r="J19" s="2">
        <f t="shared" si="3"/>
        <v>3.8414588206941254</v>
      </c>
      <c r="K19" s="2" t="e">
        <f t="shared" si="4"/>
        <v>#DIV/0!</v>
      </c>
      <c r="L19" s="2" t="e">
        <f t="shared" si="5"/>
        <v>#DIV/0!</v>
      </c>
      <c r="M19" s="2">
        <f t="shared" si="6"/>
        <v>7.682917641388251</v>
      </c>
    </row>
    <row r="20" spans="2:13" ht="13.5">
      <c r="B20" s="19"/>
      <c r="C20" s="20"/>
      <c r="D20" s="21">
        <v>0.95</v>
      </c>
      <c r="E20" s="32">
        <f t="shared" si="0"/>
        <v>1.959963984540054</v>
      </c>
      <c r="F20" s="23">
        <f t="shared" si="1"/>
      </c>
      <c r="G20" s="24">
        <f t="shared" si="2"/>
      </c>
      <c r="H20" s="38"/>
      <c r="I20" s="38"/>
      <c r="J20" s="2">
        <f t="shared" si="3"/>
        <v>3.8414588206941254</v>
      </c>
      <c r="K20" s="2" t="e">
        <f t="shared" si="4"/>
        <v>#DIV/0!</v>
      </c>
      <c r="L20" s="2" t="e">
        <f t="shared" si="5"/>
        <v>#DIV/0!</v>
      </c>
      <c r="M20" s="2">
        <f t="shared" si="6"/>
        <v>7.682917641388251</v>
      </c>
    </row>
    <row r="21" spans="2:13" ht="13.5">
      <c r="B21" s="19"/>
      <c r="C21" s="20"/>
      <c r="D21" s="21">
        <v>0.95</v>
      </c>
      <c r="E21" s="32">
        <f t="shared" si="0"/>
        <v>1.959963984540054</v>
      </c>
      <c r="F21" s="23">
        <f t="shared" si="1"/>
      </c>
      <c r="G21" s="24">
        <f t="shared" si="2"/>
      </c>
      <c r="H21" s="38"/>
      <c r="I21" s="38"/>
      <c r="J21" s="2">
        <f t="shared" si="3"/>
        <v>3.8414588206941254</v>
      </c>
      <c r="K21" s="2" t="e">
        <f t="shared" si="4"/>
        <v>#DIV/0!</v>
      </c>
      <c r="L21" s="2" t="e">
        <f t="shared" si="5"/>
        <v>#DIV/0!</v>
      </c>
      <c r="M21" s="2">
        <f t="shared" si="6"/>
        <v>7.682917641388251</v>
      </c>
    </row>
    <row r="22" spans="2:13" ht="13.5">
      <c r="B22" s="19"/>
      <c r="C22" s="20"/>
      <c r="D22" s="21">
        <v>0.95</v>
      </c>
      <c r="E22" s="32">
        <f t="shared" si="0"/>
        <v>1.959963984540054</v>
      </c>
      <c r="F22" s="23">
        <f t="shared" si="1"/>
      </c>
      <c r="G22" s="24">
        <f t="shared" si="2"/>
      </c>
      <c r="H22" s="38"/>
      <c r="I22" s="38"/>
      <c r="J22" s="2">
        <f t="shared" si="3"/>
        <v>3.8414588206941254</v>
      </c>
      <c r="K22" s="2" t="e">
        <f t="shared" si="4"/>
        <v>#DIV/0!</v>
      </c>
      <c r="L22" s="2" t="e">
        <f t="shared" si="5"/>
        <v>#DIV/0!</v>
      </c>
      <c r="M22" s="2">
        <f t="shared" si="6"/>
        <v>7.682917641388251</v>
      </c>
    </row>
    <row r="23" spans="2:13" ht="13.5">
      <c r="B23" s="19"/>
      <c r="C23" s="20"/>
      <c r="D23" s="21">
        <v>0.95</v>
      </c>
      <c r="E23" s="32">
        <f t="shared" si="0"/>
        <v>1.959963984540054</v>
      </c>
      <c r="F23" s="23">
        <f t="shared" si="1"/>
      </c>
      <c r="G23" s="24">
        <f t="shared" si="2"/>
      </c>
      <c r="H23" s="38"/>
      <c r="I23" s="38"/>
      <c r="J23" s="2">
        <f t="shared" si="3"/>
        <v>3.8414588206941254</v>
      </c>
      <c r="K23" s="2" t="e">
        <f t="shared" si="4"/>
        <v>#DIV/0!</v>
      </c>
      <c r="L23" s="2" t="e">
        <f t="shared" si="5"/>
        <v>#DIV/0!</v>
      </c>
      <c r="M23" s="2">
        <f t="shared" si="6"/>
        <v>7.682917641388251</v>
      </c>
    </row>
    <row r="24" spans="2:13" ht="13.5">
      <c r="B24" s="19"/>
      <c r="C24" s="20"/>
      <c r="D24" s="21">
        <v>0.95</v>
      </c>
      <c r="E24" s="32">
        <f t="shared" si="0"/>
        <v>1.959963984540054</v>
      </c>
      <c r="F24" s="23">
        <f t="shared" si="1"/>
      </c>
      <c r="G24" s="24">
        <f t="shared" si="2"/>
      </c>
      <c r="H24" s="38"/>
      <c r="I24" s="38"/>
      <c r="J24" s="2">
        <f t="shared" si="3"/>
        <v>3.8414588206941254</v>
      </c>
      <c r="K24" s="2" t="e">
        <f t="shared" si="4"/>
        <v>#DIV/0!</v>
      </c>
      <c r="L24" s="2" t="e">
        <f t="shared" si="5"/>
        <v>#DIV/0!</v>
      </c>
      <c r="M24" s="2">
        <f t="shared" si="6"/>
        <v>7.682917641388251</v>
      </c>
    </row>
    <row r="25" spans="2:13" ht="13.5">
      <c r="B25" s="19"/>
      <c r="C25" s="20"/>
      <c r="D25" s="21">
        <v>0.95</v>
      </c>
      <c r="E25" s="32">
        <f t="shared" si="0"/>
        <v>1.959963984540054</v>
      </c>
      <c r="F25" s="23">
        <f t="shared" si="1"/>
      </c>
      <c r="G25" s="24">
        <f t="shared" si="2"/>
      </c>
      <c r="H25" s="38"/>
      <c r="I25" s="38"/>
      <c r="J25" s="2">
        <f t="shared" si="3"/>
        <v>3.8414588206941254</v>
      </c>
      <c r="K25" s="2" t="e">
        <f t="shared" si="4"/>
        <v>#DIV/0!</v>
      </c>
      <c r="L25" s="2" t="e">
        <f t="shared" si="5"/>
        <v>#DIV/0!</v>
      </c>
      <c r="M25" s="2">
        <f t="shared" si="6"/>
        <v>7.682917641388251</v>
      </c>
    </row>
    <row r="26" spans="2:13" ht="13.5">
      <c r="B26" s="19"/>
      <c r="C26" s="20"/>
      <c r="D26" s="21">
        <v>0.95</v>
      </c>
      <c r="E26" s="32">
        <f t="shared" si="0"/>
        <v>1.959963984540054</v>
      </c>
      <c r="F26" s="23">
        <f t="shared" si="1"/>
      </c>
      <c r="G26" s="24">
        <f t="shared" si="2"/>
      </c>
      <c r="H26" s="38"/>
      <c r="I26" s="38"/>
      <c r="J26" s="2">
        <f t="shared" si="3"/>
        <v>3.8414588206941254</v>
      </c>
      <c r="K26" s="2" t="e">
        <f t="shared" si="4"/>
        <v>#DIV/0!</v>
      </c>
      <c r="L26" s="2" t="e">
        <f t="shared" si="5"/>
        <v>#DIV/0!</v>
      </c>
      <c r="M26" s="2">
        <f t="shared" si="6"/>
        <v>7.682917641388251</v>
      </c>
    </row>
    <row r="27" spans="2:13" ht="13.5">
      <c r="B27" s="19"/>
      <c r="C27" s="20"/>
      <c r="D27" s="21">
        <v>0.95</v>
      </c>
      <c r="E27" s="32">
        <f t="shared" si="0"/>
        <v>1.959963984540054</v>
      </c>
      <c r="F27" s="23">
        <f t="shared" si="1"/>
      </c>
      <c r="G27" s="24">
        <f t="shared" si="2"/>
      </c>
      <c r="H27" s="38"/>
      <c r="I27" s="38"/>
      <c r="J27" s="2">
        <f t="shared" si="3"/>
        <v>3.8414588206941254</v>
      </c>
      <c r="K27" s="2" t="e">
        <f t="shared" si="4"/>
        <v>#DIV/0!</v>
      </c>
      <c r="L27" s="2" t="e">
        <f t="shared" si="5"/>
        <v>#DIV/0!</v>
      </c>
      <c r="M27" s="2">
        <f t="shared" si="6"/>
        <v>7.682917641388251</v>
      </c>
    </row>
    <row r="28" spans="2:13" ht="13.5">
      <c r="B28" s="19"/>
      <c r="C28" s="20"/>
      <c r="D28" s="21">
        <v>0.95</v>
      </c>
      <c r="E28" s="32">
        <f t="shared" si="0"/>
        <v>1.959963984540054</v>
      </c>
      <c r="F28" s="23">
        <f t="shared" si="1"/>
      </c>
      <c r="G28" s="24">
        <f t="shared" si="2"/>
      </c>
      <c r="H28" s="38"/>
      <c r="I28" s="38"/>
      <c r="J28" s="2">
        <f t="shared" si="3"/>
        <v>3.8414588206941254</v>
      </c>
      <c r="K28" s="2" t="e">
        <f t="shared" si="4"/>
        <v>#DIV/0!</v>
      </c>
      <c r="L28" s="2" t="e">
        <f t="shared" si="5"/>
        <v>#DIV/0!</v>
      </c>
      <c r="M28" s="2">
        <f t="shared" si="6"/>
        <v>7.682917641388251</v>
      </c>
    </row>
    <row r="29" spans="2:13" ht="13.5">
      <c r="B29" s="19"/>
      <c r="C29" s="20"/>
      <c r="D29" s="21">
        <v>0.95</v>
      </c>
      <c r="E29" s="32">
        <f t="shared" si="0"/>
        <v>1.959963984540054</v>
      </c>
      <c r="F29" s="23">
        <f t="shared" si="1"/>
      </c>
      <c r="G29" s="24">
        <f t="shared" si="2"/>
      </c>
      <c r="H29" s="38"/>
      <c r="I29" s="38"/>
      <c r="J29" s="2">
        <f t="shared" si="3"/>
        <v>3.8414588206941254</v>
      </c>
      <c r="K29" s="2" t="e">
        <f t="shared" si="4"/>
        <v>#DIV/0!</v>
      </c>
      <c r="L29" s="2" t="e">
        <f t="shared" si="5"/>
        <v>#DIV/0!</v>
      </c>
      <c r="M29" s="2">
        <f t="shared" si="6"/>
        <v>7.682917641388251</v>
      </c>
    </row>
    <row r="30" spans="2:13" ht="13.5">
      <c r="B30" s="19"/>
      <c r="C30" s="20"/>
      <c r="D30" s="21">
        <v>0.95</v>
      </c>
      <c r="E30" s="32">
        <f t="shared" si="0"/>
        <v>1.959963984540054</v>
      </c>
      <c r="F30" s="23">
        <f t="shared" si="1"/>
      </c>
      <c r="G30" s="24">
        <f t="shared" si="2"/>
      </c>
      <c r="H30" s="38"/>
      <c r="I30" s="38"/>
      <c r="J30" s="2">
        <f t="shared" si="3"/>
        <v>3.8414588206941254</v>
      </c>
      <c r="K30" s="2" t="e">
        <f t="shared" si="4"/>
        <v>#DIV/0!</v>
      </c>
      <c r="L30" s="2" t="e">
        <f t="shared" si="5"/>
        <v>#DIV/0!</v>
      </c>
      <c r="M30" s="2">
        <f t="shared" si="6"/>
        <v>7.682917641388251</v>
      </c>
    </row>
    <row r="31" spans="2:13" ht="13.5">
      <c r="B31" s="19"/>
      <c r="C31" s="20"/>
      <c r="D31" s="21">
        <v>0.95</v>
      </c>
      <c r="E31" s="32">
        <f t="shared" si="0"/>
        <v>1.959963984540054</v>
      </c>
      <c r="F31" s="23">
        <f t="shared" si="1"/>
      </c>
      <c r="G31" s="24">
        <f t="shared" si="2"/>
      </c>
      <c r="H31" s="38"/>
      <c r="I31" s="38"/>
      <c r="J31" s="2">
        <f t="shared" si="3"/>
        <v>3.8414588206941254</v>
      </c>
      <c r="K31" s="2" t="e">
        <f t="shared" si="4"/>
        <v>#DIV/0!</v>
      </c>
      <c r="L31" s="2" t="e">
        <f t="shared" si="5"/>
        <v>#DIV/0!</v>
      </c>
      <c r="M31" s="2">
        <f t="shared" si="6"/>
        <v>7.682917641388251</v>
      </c>
    </row>
    <row r="32" spans="2:13" ht="13.5">
      <c r="B32" s="19"/>
      <c r="C32" s="20"/>
      <c r="D32" s="21">
        <v>0.95</v>
      </c>
      <c r="E32" s="32">
        <f t="shared" si="0"/>
        <v>1.959963984540054</v>
      </c>
      <c r="F32" s="23">
        <f t="shared" si="1"/>
      </c>
      <c r="G32" s="24">
        <f t="shared" si="2"/>
      </c>
      <c r="H32" s="38"/>
      <c r="I32" s="38"/>
      <c r="J32" s="2">
        <f t="shared" si="3"/>
        <v>3.8414588206941254</v>
      </c>
      <c r="K32" s="2" t="e">
        <f t="shared" si="4"/>
        <v>#DIV/0!</v>
      </c>
      <c r="L32" s="2" t="e">
        <f t="shared" si="5"/>
        <v>#DIV/0!</v>
      </c>
      <c r="M32" s="2">
        <f t="shared" si="6"/>
        <v>7.682917641388251</v>
      </c>
    </row>
    <row r="33" spans="2:13" ht="13.5">
      <c r="B33" s="19"/>
      <c r="C33" s="20"/>
      <c r="D33" s="21">
        <v>0.95</v>
      </c>
      <c r="E33" s="32">
        <f t="shared" si="0"/>
        <v>1.959963984540054</v>
      </c>
      <c r="F33" s="23">
        <f t="shared" si="1"/>
      </c>
      <c r="G33" s="24">
        <f t="shared" si="2"/>
      </c>
      <c r="H33" s="38"/>
      <c r="I33" s="38"/>
      <c r="J33" s="2">
        <f t="shared" si="3"/>
        <v>3.8414588206941254</v>
      </c>
      <c r="K33" s="2" t="e">
        <f t="shared" si="4"/>
        <v>#DIV/0!</v>
      </c>
      <c r="L33" s="2" t="e">
        <f t="shared" si="5"/>
        <v>#DIV/0!</v>
      </c>
      <c r="M33" s="2">
        <f t="shared" si="6"/>
        <v>7.682917641388251</v>
      </c>
    </row>
    <row r="34" spans="2:13" ht="13.5">
      <c r="B34" s="19"/>
      <c r="C34" s="20"/>
      <c r="D34" s="21">
        <v>0.95</v>
      </c>
      <c r="E34" s="32">
        <f t="shared" si="0"/>
        <v>1.959963984540054</v>
      </c>
      <c r="F34" s="23">
        <f t="shared" si="1"/>
      </c>
      <c r="G34" s="24">
        <f t="shared" si="2"/>
      </c>
      <c r="H34" s="38"/>
      <c r="I34" s="38"/>
      <c r="J34" s="2">
        <f t="shared" si="3"/>
        <v>3.8414588206941254</v>
      </c>
      <c r="K34" s="2" t="e">
        <f t="shared" si="4"/>
        <v>#DIV/0!</v>
      </c>
      <c r="L34" s="2" t="e">
        <f t="shared" si="5"/>
        <v>#DIV/0!</v>
      </c>
      <c r="M34" s="2">
        <f t="shared" si="6"/>
        <v>7.682917641388251</v>
      </c>
    </row>
    <row r="35" spans="2:13" ht="13.5">
      <c r="B35" s="19"/>
      <c r="C35" s="20"/>
      <c r="D35" s="21">
        <v>0.95</v>
      </c>
      <c r="E35" s="32">
        <f t="shared" si="0"/>
        <v>1.959963984540054</v>
      </c>
      <c r="F35" s="23">
        <f t="shared" si="1"/>
      </c>
      <c r="G35" s="24">
        <f t="shared" si="2"/>
      </c>
      <c r="H35" s="38"/>
      <c r="I35" s="38"/>
      <c r="J35" s="2">
        <f t="shared" si="3"/>
        <v>3.8414588206941254</v>
      </c>
      <c r="K35" s="2" t="e">
        <f t="shared" si="4"/>
        <v>#DIV/0!</v>
      </c>
      <c r="L35" s="2" t="e">
        <f t="shared" si="5"/>
        <v>#DIV/0!</v>
      </c>
      <c r="M35" s="2">
        <f t="shared" si="6"/>
        <v>7.682917641388251</v>
      </c>
    </row>
    <row r="36" spans="2:13" ht="13.5">
      <c r="B36" s="19"/>
      <c r="C36" s="20"/>
      <c r="D36" s="21">
        <v>0.95</v>
      </c>
      <c r="E36" s="32">
        <f t="shared" si="0"/>
        <v>1.959963984540054</v>
      </c>
      <c r="F36" s="23">
        <f t="shared" si="1"/>
      </c>
      <c r="G36" s="24">
        <f t="shared" si="2"/>
      </c>
      <c r="H36" s="38"/>
      <c r="I36" s="38"/>
      <c r="J36" s="2">
        <f t="shared" si="3"/>
        <v>3.8414588206941254</v>
      </c>
      <c r="K36" s="2" t="e">
        <f t="shared" si="4"/>
        <v>#DIV/0!</v>
      </c>
      <c r="L36" s="2" t="e">
        <f t="shared" si="5"/>
        <v>#DIV/0!</v>
      </c>
      <c r="M36" s="2">
        <f t="shared" si="6"/>
        <v>7.682917641388251</v>
      </c>
    </row>
    <row r="37" spans="2:13" ht="13.5">
      <c r="B37" s="19"/>
      <c r="C37" s="20"/>
      <c r="D37" s="21">
        <v>0.95</v>
      </c>
      <c r="E37" s="32">
        <f t="shared" si="0"/>
        <v>1.959963984540054</v>
      </c>
      <c r="F37" s="23">
        <f t="shared" si="1"/>
      </c>
      <c r="G37" s="24">
        <f t="shared" si="2"/>
      </c>
      <c r="H37" s="38"/>
      <c r="I37" s="38"/>
      <c r="J37" s="2">
        <f t="shared" si="3"/>
        <v>3.8414588206941254</v>
      </c>
      <c r="K37" s="2" t="e">
        <f t="shared" si="4"/>
        <v>#DIV/0!</v>
      </c>
      <c r="L37" s="2" t="e">
        <f t="shared" si="5"/>
        <v>#DIV/0!</v>
      </c>
      <c r="M37" s="2">
        <f t="shared" si="6"/>
        <v>7.682917641388251</v>
      </c>
    </row>
    <row r="38" spans="2:13" ht="13.5">
      <c r="B38" s="19"/>
      <c r="C38" s="20"/>
      <c r="D38" s="21">
        <v>0.95</v>
      </c>
      <c r="E38" s="32">
        <f t="shared" si="0"/>
        <v>1.959963984540054</v>
      </c>
      <c r="F38" s="23">
        <f t="shared" si="1"/>
      </c>
      <c r="G38" s="24">
        <f t="shared" si="2"/>
      </c>
      <c r="H38" s="38"/>
      <c r="I38" s="38"/>
      <c r="J38" s="2">
        <f t="shared" si="3"/>
        <v>3.8414588206941254</v>
      </c>
      <c r="K38" s="2" t="e">
        <f t="shared" si="4"/>
        <v>#DIV/0!</v>
      </c>
      <c r="L38" s="2" t="e">
        <f t="shared" si="5"/>
        <v>#DIV/0!</v>
      </c>
      <c r="M38" s="2">
        <f t="shared" si="6"/>
        <v>7.682917641388251</v>
      </c>
    </row>
    <row r="39" spans="2:13" ht="13.5">
      <c r="B39" s="19"/>
      <c r="C39" s="20"/>
      <c r="D39" s="21">
        <v>0.95</v>
      </c>
      <c r="E39" s="32">
        <f t="shared" si="0"/>
        <v>1.959963984540054</v>
      </c>
      <c r="F39" s="23">
        <f t="shared" si="1"/>
      </c>
      <c r="G39" s="24">
        <f t="shared" si="2"/>
      </c>
      <c r="H39" s="38"/>
      <c r="I39" s="38"/>
      <c r="J39" s="2">
        <f t="shared" si="3"/>
        <v>3.8414588206941254</v>
      </c>
      <c r="K39" s="2" t="e">
        <f t="shared" si="4"/>
        <v>#DIV/0!</v>
      </c>
      <c r="L39" s="2" t="e">
        <f t="shared" si="5"/>
        <v>#DIV/0!</v>
      </c>
      <c r="M39" s="2">
        <f t="shared" si="6"/>
        <v>7.682917641388251</v>
      </c>
    </row>
    <row r="40" spans="2:13" ht="13.5">
      <c r="B40" s="19"/>
      <c r="C40" s="20"/>
      <c r="D40" s="21">
        <v>0.95</v>
      </c>
      <c r="E40" s="32">
        <f t="shared" si="0"/>
        <v>1.959963984540054</v>
      </c>
      <c r="F40" s="23">
        <f t="shared" si="1"/>
      </c>
      <c r="G40" s="24">
        <f t="shared" si="2"/>
      </c>
      <c r="H40" s="38"/>
      <c r="I40" s="38"/>
      <c r="J40" s="2">
        <f t="shared" si="3"/>
        <v>3.8414588206941254</v>
      </c>
      <c r="K40" s="2" t="e">
        <f t="shared" si="4"/>
        <v>#DIV/0!</v>
      </c>
      <c r="L40" s="2" t="e">
        <f t="shared" si="5"/>
        <v>#DIV/0!</v>
      </c>
      <c r="M40" s="2">
        <f t="shared" si="6"/>
        <v>7.682917641388251</v>
      </c>
    </row>
    <row r="41" spans="2:13" ht="13.5">
      <c r="B41" s="19"/>
      <c r="C41" s="20"/>
      <c r="D41" s="21">
        <v>0.95</v>
      </c>
      <c r="E41" s="32">
        <f t="shared" si="0"/>
        <v>1.959963984540054</v>
      </c>
      <c r="F41" s="23">
        <f t="shared" si="1"/>
      </c>
      <c r="G41" s="24">
        <f t="shared" si="2"/>
      </c>
      <c r="H41" s="38"/>
      <c r="I41" s="38"/>
      <c r="J41" s="2">
        <f t="shared" si="3"/>
        <v>3.8414588206941254</v>
      </c>
      <c r="K41" s="2" t="e">
        <f t="shared" si="4"/>
        <v>#DIV/0!</v>
      </c>
      <c r="L41" s="2" t="e">
        <f t="shared" si="5"/>
        <v>#DIV/0!</v>
      </c>
      <c r="M41" s="2">
        <f t="shared" si="6"/>
        <v>7.682917641388251</v>
      </c>
    </row>
    <row r="42" spans="2:13" ht="13.5">
      <c r="B42" s="19"/>
      <c r="C42" s="20"/>
      <c r="D42" s="21">
        <v>0.95</v>
      </c>
      <c r="E42" s="32">
        <f t="shared" si="0"/>
        <v>1.959963984540054</v>
      </c>
      <c r="F42" s="23">
        <f t="shared" si="1"/>
      </c>
      <c r="G42" s="24">
        <f t="shared" si="2"/>
      </c>
      <c r="H42" s="38"/>
      <c r="I42" s="38"/>
      <c r="J42" s="2">
        <f t="shared" si="3"/>
        <v>3.8414588206941254</v>
      </c>
      <c r="K42" s="2" t="e">
        <f t="shared" si="4"/>
        <v>#DIV/0!</v>
      </c>
      <c r="L42" s="2" t="e">
        <f t="shared" si="5"/>
        <v>#DIV/0!</v>
      </c>
      <c r="M42" s="2">
        <f t="shared" si="6"/>
        <v>7.682917641388251</v>
      </c>
    </row>
    <row r="43" spans="2:13" ht="13.5">
      <c r="B43" s="19"/>
      <c r="C43" s="20"/>
      <c r="D43" s="21">
        <v>0.95</v>
      </c>
      <c r="E43" s="32">
        <f t="shared" si="0"/>
        <v>1.959963984540054</v>
      </c>
      <c r="F43" s="23">
        <f t="shared" si="1"/>
      </c>
      <c r="G43" s="24">
        <f t="shared" si="2"/>
      </c>
      <c r="H43" s="38"/>
      <c r="I43" s="38"/>
      <c r="J43" s="2">
        <f t="shared" si="3"/>
        <v>3.8414588206941254</v>
      </c>
      <c r="K43" s="2" t="e">
        <f t="shared" si="4"/>
        <v>#DIV/0!</v>
      </c>
      <c r="L43" s="2" t="e">
        <f t="shared" si="5"/>
        <v>#DIV/0!</v>
      </c>
      <c r="M43" s="2">
        <f t="shared" si="6"/>
        <v>7.682917641388251</v>
      </c>
    </row>
    <row r="44" spans="2:13" ht="13.5">
      <c r="B44" s="19"/>
      <c r="C44" s="20"/>
      <c r="D44" s="21">
        <v>0.95</v>
      </c>
      <c r="E44" s="32">
        <f t="shared" si="0"/>
        <v>1.959963984540054</v>
      </c>
      <c r="F44" s="23">
        <f t="shared" si="1"/>
      </c>
      <c r="G44" s="24">
        <f t="shared" si="2"/>
      </c>
      <c r="H44" s="38"/>
      <c r="I44" s="38"/>
      <c r="J44" s="2">
        <f t="shared" si="3"/>
        <v>3.8414588206941254</v>
      </c>
      <c r="K44" s="2" t="e">
        <f t="shared" si="4"/>
        <v>#DIV/0!</v>
      </c>
      <c r="L44" s="2" t="e">
        <f t="shared" si="5"/>
        <v>#DIV/0!</v>
      </c>
      <c r="M44" s="2">
        <f t="shared" si="6"/>
        <v>7.682917641388251</v>
      </c>
    </row>
    <row r="45" spans="2:13" ht="13.5">
      <c r="B45" s="19"/>
      <c r="C45" s="20"/>
      <c r="D45" s="21">
        <v>0.95</v>
      </c>
      <c r="E45" s="32">
        <f t="shared" si="0"/>
        <v>1.959963984540054</v>
      </c>
      <c r="F45" s="23">
        <f t="shared" si="1"/>
      </c>
      <c r="G45" s="24">
        <f t="shared" si="2"/>
      </c>
      <c r="H45" s="38"/>
      <c r="I45" s="38"/>
      <c r="J45" s="2">
        <f t="shared" si="3"/>
        <v>3.8414588206941254</v>
      </c>
      <c r="K45" s="2" t="e">
        <f t="shared" si="4"/>
        <v>#DIV/0!</v>
      </c>
      <c r="L45" s="2" t="e">
        <f t="shared" si="5"/>
        <v>#DIV/0!</v>
      </c>
      <c r="M45" s="2">
        <f t="shared" si="6"/>
        <v>7.682917641388251</v>
      </c>
    </row>
    <row r="46" spans="2:13" ht="13.5">
      <c r="B46" s="19"/>
      <c r="C46" s="20"/>
      <c r="D46" s="21">
        <v>0.95</v>
      </c>
      <c r="E46" s="32">
        <f t="shared" si="0"/>
        <v>1.959963984540054</v>
      </c>
      <c r="F46" s="23">
        <f t="shared" si="1"/>
      </c>
      <c r="G46" s="24">
        <f t="shared" si="2"/>
      </c>
      <c r="H46" s="38"/>
      <c r="I46" s="38"/>
      <c r="J46" s="2">
        <f t="shared" si="3"/>
        <v>3.8414588206941254</v>
      </c>
      <c r="K46" s="2" t="e">
        <f t="shared" si="4"/>
        <v>#DIV/0!</v>
      </c>
      <c r="L46" s="2" t="e">
        <f t="shared" si="5"/>
        <v>#DIV/0!</v>
      </c>
      <c r="M46" s="2">
        <f t="shared" si="6"/>
        <v>7.682917641388251</v>
      </c>
    </row>
    <row r="47" spans="2:13" ht="13.5">
      <c r="B47" s="19"/>
      <c r="C47" s="20"/>
      <c r="D47" s="21">
        <v>0.95</v>
      </c>
      <c r="E47" s="32">
        <f t="shared" si="0"/>
        <v>1.959963984540054</v>
      </c>
      <c r="F47" s="23">
        <f t="shared" si="1"/>
      </c>
      <c r="G47" s="24">
        <f t="shared" si="2"/>
      </c>
      <c r="H47" s="38"/>
      <c r="I47" s="38"/>
      <c r="J47" s="2">
        <f t="shared" si="3"/>
        <v>3.8414588206941254</v>
      </c>
      <c r="K47" s="2" t="e">
        <f t="shared" si="4"/>
        <v>#DIV/0!</v>
      </c>
      <c r="L47" s="2" t="e">
        <f t="shared" si="5"/>
        <v>#DIV/0!</v>
      </c>
      <c r="M47" s="2">
        <f t="shared" si="6"/>
        <v>7.682917641388251</v>
      </c>
    </row>
    <row r="48" spans="2:13" ht="13.5">
      <c r="B48" s="19"/>
      <c r="C48" s="20"/>
      <c r="D48" s="21">
        <v>0.95</v>
      </c>
      <c r="E48" s="32">
        <f t="shared" si="0"/>
        <v>1.959963984540054</v>
      </c>
      <c r="F48" s="23">
        <f t="shared" si="1"/>
      </c>
      <c r="G48" s="24">
        <f t="shared" si="2"/>
      </c>
      <c r="H48" s="38"/>
      <c r="I48" s="38"/>
      <c r="J48" s="2">
        <f t="shared" si="3"/>
        <v>3.8414588206941254</v>
      </c>
      <c r="K48" s="2" t="e">
        <f t="shared" si="4"/>
        <v>#DIV/0!</v>
      </c>
      <c r="L48" s="2" t="e">
        <f t="shared" si="5"/>
        <v>#DIV/0!</v>
      </c>
      <c r="M48" s="2">
        <f t="shared" si="6"/>
        <v>7.682917641388251</v>
      </c>
    </row>
    <row r="49" spans="2:13" ht="13.5">
      <c r="B49" s="19"/>
      <c r="C49" s="20"/>
      <c r="D49" s="21">
        <v>0.95</v>
      </c>
      <c r="E49" s="32">
        <f t="shared" si="0"/>
        <v>1.959963984540054</v>
      </c>
      <c r="F49" s="23">
        <f t="shared" si="1"/>
      </c>
      <c r="G49" s="24">
        <f t="shared" si="2"/>
      </c>
      <c r="H49" s="38"/>
      <c r="I49" s="38"/>
      <c r="J49" s="2">
        <f t="shared" si="3"/>
        <v>3.8414588206941254</v>
      </c>
      <c r="K49" s="2" t="e">
        <f t="shared" si="4"/>
        <v>#DIV/0!</v>
      </c>
      <c r="L49" s="2" t="e">
        <f t="shared" si="5"/>
        <v>#DIV/0!</v>
      </c>
      <c r="M49" s="2">
        <f t="shared" si="6"/>
        <v>7.682917641388251</v>
      </c>
    </row>
    <row r="50" spans="2:13" ht="13.5">
      <c r="B50" s="19"/>
      <c r="C50" s="20"/>
      <c r="D50" s="21">
        <v>0.95</v>
      </c>
      <c r="E50" s="32">
        <f t="shared" si="0"/>
        <v>1.959963984540054</v>
      </c>
      <c r="F50" s="23">
        <f t="shared" si="1"/>
      </c>
      <c r="G50" s="24">
        <f t="shared" si="2"/>
      </c>
      <c r="H50" s="38"/>
      <c r="I50" s="38"/>
      <c r="J50" s="2">
        <f t="shared" si="3"/>
        <v>3.8414588206941254</v>
      </c>
      <c r="K50" s="2" t="e">
        <f t="shared" si="4"/>
        <v>#DIV/0!</v>
      </c>
      <c r="L50" s="2" t="e">
        <f t="shared" si="5"/>
        <v>#DIV/0!</v>
      </c>
      <c r="M50" s="2">
        <f t="shared" si="6"/>
        <v>7.682917641388251</v>
      </c>
    </row>
    <row r="51" spans="2:13" ht="13.5">
      <c r="B51" s="19"/>
      <c r="C51" s="20"/>
      <c r="D51" s="21">
        <v>0.95</v>
      </c>
      <c r="E51" s="32">
        <f t="shared" si="0"/>
        <v>1.959963984540054</v>
      </c>
      <c r="F51" s="23">
        <f t="shared" si="1"/>
      </c>
      <c r="G51" s="24">
        <f t="shared" si="2"/>
      </c>
      <c r="H51" s="38"/>
      <c r="I51" s="38"/>
      <c r="J51" s="2">
        <f t="shared" si="3"/>
        <v>3.8414588206941254</v>
      </c>
      <c r="K51" s="2" t="e">
        <f t="shared" si="4"/>
        <v>#DIV/0!</v>
      </c>
      <c r="L51" s="2" t="e">
        <f t="shared" si="5"/>
        <v>#DIV/0!</v>
      </c>
      <c r="M51" s="2">
        <f t="shared" si="6"/>
        <v>7.682917641388251</v>
      </c>
    </row>
    <row r="52" spans="2:13" ht="14.25" thickBot="1">
      <c r="B52" s="25"/>
      <c r="C52" s="26"/>
      <c r="D52" s="27"/>
      <c r="E52" s="33">
        <f t="shared" si="0"/>
        <v>-1.392137635291833E-16</v>
      </c>
      <c r="F52" s="29">
        <f t="shared" si="1"/>
      </c>
      <c r="G52" s="30">
        <f t="shared" si="2"/>
      </c>
      <c r="H52" s="38"/>
      <c r="I52" s="38"/>
      <c r="J52" s="2">
        <f t="shared" si="3"/>
        <v>1.9380471955959366E-32</v>
      </c>
      <c r="K52" s="2" t="e">
        <f t="shared" si="4"/>
        <v>#DIV/0!</v>
      </c>
      <c r="L52" s="2" t="e">
        <f t="shared" si="5"/>
        <v>#DIV/0!</v>
      </c>
      <c r="M52" s="2">
        <f t="shared" si="6"/>
        <v>3.876094391191873E-32</v>
      </c>
    </row>
  </sheetData>
  <sheetProtection formatCells="0"/>
  <mergeCells count="3">
    <mergeCell ref="B2:H2"/>
    <mergeCell ref="B1:H1"/>
    <mergeCell ref="B4:H4"/>
  </mergeCells>
  <conditionalFormatting sqref="H13:I52">
    <cfRule type="cellIs" priority="1" dxfId="0" operator="equal" stopIfTrue="1">
      <formula>"Ok"</formula>
    </cfRule>
    <cfRule type="cellIs" priority="2" dxfId="1" operator="equal" stopIfTrue="1">
      <formula>"PB !"</formula>
    </cfRule>
  </conditionalFormatting>
  <printOptions/>
  <pageMargins left="0.75" right="0.75" top="1" bottom="1" header="0.4921259845" footer="0.4921259845"/>
  <pageSetup horizontalDpi="600" verticalDpi="600" orientation="portrait" paperSize="9" scale="92" r:id="rId3"/>
  <legacyDrawing r:id="rId2"/>
  <oleObjects>
    <oleObject progId="Equation.3" shapeId="4322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LARMARANGE</dc:creator>
  <cp:keywords/>
  <dc:description/>
  <cp:lastModifiedBy>Joseph LARMARANGE</cp:lastModifiedBy>
  <cp:lastPrinted>2008-11-24T14:01:36Z</cp:lastPrinted>
  <dcterms:created xsi:type="dcterms:W3CDTF">2006-10-26T15:04:49Z</dcterms:created>
  <dcterms:modified xsi:type="dcterms:W3CDTF">2008-11-24T16:00:16Z</dcterms:modified>
  <cp:category/>
  <cp:version/>
  <cp:contentType/>
  <cp:contentStatus/>
</cp:coreProperties>
</file>